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75" windowWidth="19095" windowHeight="11760" tabRatio="632"/>
  </bookViews>
  <sheets>
    <sheet name="Оглавление" sheetId="22" r:id="rId1"/>
    <sheet name="Гор. Magnum" sheetId="7" r:id="rId2"/>
    <sheet name="Гор. KS-25" sheetId="5" r:id="rId3"/>
    <sheet name="Вертикальные" sheetId="6" r:id="rId4"/>
    <sheet name="Рул. мини" sheetId="8" r:id="rId5"/>
    <sheet name="Uni-1" sheetId="1" r:id="rId6"/>
    <sheet name="Uni-2" sheetId="2" r:id="rId7"/>
    <sheet name="D-25" sheetId="9" r:id="rId8"/>
    <sheet name="NEW D-30" sheetId="10" r:id="rId9"/>
    <sheet name="D-38" sheetId="11" r:id="rId10"/>
    <sheet name="D-38 BOX" sheetId="13" r:id="rId11"/>
    <sheet name="ZEBRA slim" sheetId="4" r:id="rId12"/>
    <sheet name="ZEBRA UNI-2 " sheetId="12" r:id="rId13"/>
    <sheet name="ZEBRA BOX" sheetId="14" r:id="rId14"/>
    <sheet name="INTEGRA PLISSE" sheetId="15" r:id="rId15"/>
    <sheet name="Римская штора" sheetId="20" r:id="rId16"/>
    <sheet name="Карниз для римской шторы" sheetId="19" r:id="rId17"/>
    <sheet name="Доп. комплектация" sheetId="21" r:id="rId18"/>
  </sheets>
  <calcPr calcId="145621"/>
</workbook>
</file>

<file path=xl/calcChain.xml><?xml version="1.0" encoding="utf-8"?>
<calcChain xmlns="http://schemas.openxmlformats.org/spreadsheetml/2006/main">
  <c r="I28" i="8"/>
  <c r="K7" l="1"/>
  <c r="K8"/>
  <c r="K9"/>
  <c r="K10"/>
  <c r="K11"/>
  <c r="K12"/>
  <c r="K13"/>
  <c r="K14"/>
  <c r="K15"/>
  <c r="I7"/>
  <c r="I8"/>
  <c r="I9"/>
  <c r="I10"/>
  <c r="I11"/>
  <c r="I12"/>
  <c r="I13"/>
  <c r="I14"/>
  <c r="I15"/>
  <c r="H7"/>
  <c r="H8"/>
  <c r="H9"/>
  <c r="H10"/>
  <c r="H11"/>
  <c r="H12"/>
  <c r="H13"/>
  <c r="H14"/>
  <c r="H15"/>
  <c r="G7"/>
  <c r="G8"/>
  <c r="G9"/>
  <c r="G10"/>
  <c r="G11"/>
  <c r="G12"/>
  <c r="G13"/>
  <c r="G14"/>
  <c r="G15"/>
  <c r="F7"/>
  <c r="F8"/>
  <c r="F9"/>
  <c r="F10"/>
  <c r="F11"/>
  <c r="F12"/>
  <c r="F13"/>
  <c r="F14"/>
  <c r="F15"/>
  <c r="E7"/>
  <c r="E8"/>
  <c r="E9"/>
  <c r="E10"/>
  <c r="E11"/>
  <c r="E12"/>
  <c r="E13"/>
  <c r="E14"/>
  <c r="E15"/>
  <c r="D7"/>
  <c r="D8"/>
  <c r="D9"/>
  <c r="D10"/>
  <c r="D11"/>
  <c r="D12"/>
  <c r="D13"/>
  <c r="D14"/>
  <c r="D15"/>
  <c r="C7"/>
  <c r="C8"/>
  <c r="C9"/>
  <c r="C10"/>
  <c r="C11"/>
  <c r="C12"/>
  <c r="C13"/>
  <c r="C14"/>
  <c r="C15"/>
  <c r="I6"/>
  <c r="H6"/>
  <c r="G6"/>
  <c r="F6"/>
  <c r="E6"/>
  <c r="D6"/>
  <c r="C6"/>
  <c r="E23"/>
  <c r="E17"/>
  <c r="E21"/>
  <c r="L6"/>
  <c r="C59" l="1"/>
  <c r="C60"/>
  <c r="D27" i="20" l="1"/>
  <c r="B13" i="19" l="1"/>
  <c r="Y24" i="14" l="1"/>
  <c r="X24"/>
  <c r="W24"/>
  <c r="V24"/>
  <c r="U24"/>
  <c r="T24"/>
  <c r="S24"/>
  <c r="R24"/>
  <c r="Q24"/>
  <c r="P24"/>
  <c r="O24"/>
  <c r="N24"/>
  <c r="M24"/>
  <c r="L24"/>
  <c r="K24"/>
  <c r="I24"/>
  <c r="H24"/>
  <c r="G24"/>
  <c r="F24"/>
  <c r="E24"/>
  <c r="D24"/>
  <c r="C24"/>
  <c r="Y23"/>
  <c r="X23"/>
  <c r="W23"/>
  <c r="V23"/>
  <c r="U23"/>
  <c r="T23"/>
  <c r="S23"/>
  <c r="R23"/>
  <c r="Q23"/>
  <c r="P23"/>
  <c r="O23"/>
  <c r="N23"/>
  <c r="M23"/>
  <c r="L23"/>
  <c r="K23"/>
  <c r="I23"/>
  <c r="H23"/>
  <c r="G23"/>
  <c r="F23"/>
  <c r="E23"/>
  <c r="D23"/>
  <c r="C23"/>
  <c r="Y22"/>
  <c r="X22"/>
  <c r="W22"/>
  <c r="V22"/>
  <c r="U22"/>
  <c r="T22"/>
  <c r="S22"/>
  <c r="R22"/>
  <c r="Q22"/>
  <c r="P22"/>
  <c r="O22"/>
  <c r="N22"/>
  <c r="M22"/>
  <c r="L22"/>
  <c r="K22"/>
  <c r="I22"/>
  <c r="H22"/>
  <c r="G22"/>
  <c r="F22"/>
  <c r="E22"/>
  <c r="D22"/>
  <c r="C22"/>
  <c r="Y21"/>
  <c r="X21"/>
  <c r="W21"/>
  <c r="V21"/>
  <c r="U21"/>
  <c r="T21"/>
  <c r="S21"/>
  <c r="R21"/>
  <c r="Q21"/>
  <c r="P21"/>
  <c r="O21"/>
  <c r="N21"/>
  <c r="M21"/>
  <c r="L21"/>
  <c r="K21"/>
  <c r="I21"/>
  <c r="H21"/>
  <c r="G21"/>
  <c r="F21"/>
  <c r="E21"/>
  <c r="D21"/>
  <c r="C21"/>
  <c r="Y20"/>
  <c r="X20"/>
  <c r="W20"/>
  <c r="V20"/>
  <c r="U20"/>
  <c r="T20"/>
  <c r="S20"/>
  <c r="R20"/>
  <c r="Q20"/>
  <c r="P20"/>
  <c r="O20"/>
  <c r="N20"/>
  <c r="M20"/>
  <c r="L20"/>
  <c r="K20"/>
  <c r="I20"/>
  <c r="H20"/>
  <c r="G20"/>
  <c r="F20"/>
  <c r="E20"/>
  <c r="D20"/>
  <c r="C20"/>
  <c r="Y19"/>
  <c r="X19"/>
  <c r="W19"/>
  <c r="V19"/>
  <c r="U19"/>
  <c r="T19"/>
  <c r="S19"/>
  <c r="R19"/>
  <c r="Q19"/>
  <c r="P19"/>
  <c r="O19"/>
  <c r="N19"/>
  <c r="M19"/>
  <c r="L19"/>
  <c r="K19"/>
  <c r="I19"/>
  <c r="H19"/>
  <c r="G19"/>
  <c r="F19"/>
  <c r="E19"/>
  <c r="D19"/>
  <c r="C19"/>
  <c r="Y18"/>
  <c r="X18"/>
  <c r="W18"/>
  <c r="V18"/>
  <c r="U18"/>
  <c r="T18"/>
  <c r="S18"/>
  <c r="R18"/>
  <c r="Q18"/>
  <c r="P18"/>
  <c r="O18"/>
  <c r="N18"/>
  <c r="M18"/>
  <c r="L18"/>
  <c r="K18"/>
  <c r="I18"/>
  <c r="H18"/>
  <c r="G18"/>
  <c r="F18"/>
  <c r="E18"/>
  <c r="D18"/>
  <c r="C18"/>
  <c r="Y17"/>
  <c r="X17"/>
  <c r="W17"/>
  <c r="V17"/>
  <c r="U17"/>
  <c r="T17"/>
  <c r="S17"/>
  <c r="R17"/>
  <c r="Q17"/>
  <c r="P17"/>
  <c r="O17"/>
  <c r="N17"/>
  <c r="M17"/>
  <c r="L17"/>
  <c r="K17"/>
  <c r="I17"/>
  <c r="H17"/>
  <c r="G17"/>
  <c r="F17"/>
  <c r="E17"/>
  <c r="D17"/>
  <c r="C17"/>
  <c r="Y16"/>
  <c r="X16"/>
  <c r="W16"/>
  <c r="V16"/>
  <c r="U16"/>
  <c r="T16"/>
  <c r="S16"/>
  <c r="R16"/>
  <c r="Q16"/>
  <c r="P16"/>
  <c r="O16"/>
  <c r="N16"/>
  <c r="M16"/>
  <c r="L16"/>
  <c r="K16"/>
  <c r="I16"/>
  <c r="H16"/>
  <c r="G16"/>
  <c r="F16"/>
  <c r="E16"/>
  <c r="D16"/>
  <c r="C16"/>
  <c r="Y15"/>
  <c r="X15"/>
  <c r="W15"/>
  <c r="V15"/>
  <c r="U15"/>
  <c r="T15"/>
  <c r="S15"/>
  <c r="R15"/>
  <c r="Q15"/>
  <c r="P15"/>
  <c r="O15"/>
  <c r="N15"/>
  <c r="M15"/>
  <c r="L15"/>
  <c r="K15"/>
  <c r="I15"/>
  <c r="H15"/>
  <c r="G15"/>
  <c r="F15"/>
  <c r="E15"/>
  <c r="D15"/>
  <c r="C15"/>
  <c r="Y14"/>
  <c r="X14"/>
  <c r="W14"/>
  <c r="V14"/>
  <c r="U14"/>
  <c r="T14"/>
  <c r="S14"/>
  <c r="R14"/>
  <c r="Q14"/>
  <c r="P14"/>
  <c r="O14"/>
  <c r="N14"/>
  <c r="M14"/>
  <c r="L14"/>
  <c r="K14"/>
  <c r="I14"/>
  <c r="H14"/>
  <c r="G14"/>
  <c r="F14"/>
  <c r="E14"/>
  <c r="D14"/>
  <c r="C14"/>
  <c r="Y13"/>
  <c r="X13"/>
  <c r="W13"/>
  <c r="V13"/>
  <c r="U13"/>
  <c r="T13"/>
  <c r="S13"/>
  <c r="R13"/>
  <c r="Q13"/>
  <c r="P13"/>
  <c r="O13"/>
  <c r="N13"/>
  <c r="M13"/>
  <c r="L13"/>
  <c r="K13"/>
  <c r="I13"/>
  <c r="H13"/>
  <c r="G13"/>
  <c r="F13"/>
  <c r="E13"/>
  <c r="D13"/>
  <c r="C13"/>
  <c r="Y12"/>
  <c r="X12"/>
  <c r="W12"/>
  <c r="V12"/>
  <c r="U12"/>
  <c r="T12"/>
  <c r="S12"/>
  <c r="R12"/>
  <c r="Q12"/>
  <c r="P12"/>
  <c r="O12"/>
  <c r="N12"/>
  <c r="M12"/>
  <c r="L12"/>
  <c r="K12"/>
  <c r="I12"/>
  <c r="H12"/>
  <c r="G12"/>
  <c r="F12"/>
  <c r="E12"/>
  <c r="D12"/>
  <c r="C12"/>
  <c r="Y11"/>
  <c r="X11"/>
  <c r="W11"/>
  <c r="V11"/>
  <c r="U11"/>
  <c r="T11"/>
  <c r="S11"/>
  <c r="R11"/>
  <c r="Q11"/>
  <c r="P11"/>
  <c r="O11"/>
  <c r="N11"/>
  <c r="M11"/>
  <c r="L11"/>
  <c r="K11"/>
  <c r="I11"/>
  <c r="H11"/>
  <c r="G11"/>
  <c r="F11"/>
  <c r="E11"/>
  <c r="D11"/>
  <c r="C11"/>
  <c r="Y10"/>
  <c r="X10"/>
  <c r="W10"/>
  <c r="V10"/>
  <c r="U10"/>
  <c r="T10"/>
  <c r="S10"/>
  <c r="R10"/>
  <c r="Q10"/>
  <c r="P10"/>
  <c r="O10"/>
  <c r="N10"/>
  <c r="M10"/>
  <c r="L10"/>
  <c r="K10"/>
  <c r="I10"/>
  <c r="H10"/>
  <c r="G10"/>
  <c r="F10"/>
  <c r="E10"/>
  <c r="D10"/>
  <c r="C10"/>
  <c r="Y9"/>
  <c r="X9"/>
  <c r="W9"/>
  <c r="V9"/>
  <c r="U9"/>
  <c r="T9"/>
  <c r="S9"/>
  <c r="R9"/>
  <c r="Q9"/>
  <c r="P9"/>
  <c r="O9"/>
  <c r="N9"/>
  <c r="M9"/>
  <c r="L9"/>
  <c r="K9"/>
  <c r="I9"/>
  <c r="H9"/>
  <c r="G9"/>
  <c r="F9"/>
  <c r="E9"/>
  <c r="D9"/>
  <c r="C9"/>
  <c r="Y8"/>
  <c r="X8"/>
  <c r="W8"/>
  <c r="V8"/>
  <c r="U8"/>
  <c r="T8"/>
  <c r="S8"/>
  <c r="R8"/>
  <c r="Q8"/>
  <c r="P8"/>
  <c r="O8"/>
  <c r="N8"/>
  <c r="M8"/>
  <c r="L8"/>
  <c r="K8"/>
  <c r="I8"/>
  <c r="H8"/>
  <c r="G8"/>
  <c r="F8"/>
  <c r="E8"/>
  <c r="D8"/>
  <c r="C8"/>
  <c r="Y7"/>
  <c r="X7"/>
  <c r="W7"/>
  <c r="V7"/>
  <c r="U7"/>
  <c r="T7"/>
  <c r="S7"/>
  <c r="R7"/>
  <c r="Q7"/>
  <c r="P7"/>
  <c r="O7"/>
  <c r="N7"/>
  <c r="M7"/>
  <c r="L7"/>
  <c r="K7"/>
  <c r="I7"/>
  <c r="H7"/>
  <c r="G7"/>
  <c r="F7"/>
  <c r="E7"/>
  <c r="D7"/>
  <c r="C7"/>
  <c r="Y6"/>
  <c r="X6"/>
  <c r="W6"/>
  <c r="V6"/>
  <c r="U6"/>
  <c r="T6"/>
  <c r="S6"/>
  <c r="R6"/>
  <c r="Q6"/>
  <c r="P6"/>
  <c r="O6"/>
  <c r="N6"/>
  <c r="M6"/>
  <c r="L6"/>
  <c r="K6"/>
  <c r="I6"/>
  <c r="H6"/>
  <c r="G6"/>
  <c r="F6"/>
  <c r="E6"/>
  <c r="D6"/>
  <c r="C6"/>
  <c r="L24" i="12"/>
  <c r="K24"/>
  <c r="I24"/>
  <c r="H24"/>
  <c r="G24"/>
  <c r="F24"/>
  <c r="E24"/>
  <c r="D24"/>
  <c r="C24"/>
  <c r="K23"/>
  <c r="I23"/>
  <c r="H23"/>
  <c r="G23"/>
  <c r="F23"/>
  <c r="E23"/>
  <c r="D23"/>
  <c r="C23"/>
  <c r="N22"/>
  <c r="M22"/>
  <c r="L22"/>
  <c r="K22"/>
  <c r="I22"/>
  <c r="H22"/>
  <c r="G22"/>
  <c r="F22"/>
  <c r="E22"/>
  <c r="D22"/>
  <c r="C22"/>
  <c r="M21"/>
  <c r="L21"/>
  <c r="K21"/>
  <c r="I21"/>
  <c r="H21"/>
  <c r="G21"/>
  <c r="F21"/>
  <c r="E21"/>
  <c r="D21"/>
  <c r="C21"/>
  <c r="S20"/>
  <c r="R20"/>
  <c r="Q20"/>
  <c r="P20"/>
  <c r="O20"/>
  <c r="N20"/>
  <c r="M20"/>
  <c r="L20"/>
  <c r="K20"/>
  <c r="I20"/>
  <c r="H20"/>
  <c r="G20"/>
  <c r="F20"/>
  <c r="E20"/>
  <c r="D20"/>
  <c r="C20"/>
  <c r="T19"/>
  <c r="S19"/>
  <c r="R19"/>
  <c r="Q19"/>
  <c r="P19"/>
  <c r="O19"/>
  <c r="N19"/>
  <c r="M19"/>
  <c r="L19"/>
  <c r="K19"/>
  <c r="I19"/>
  <c r="H19"/>
  <c r="G19"/>
  <c r="F19"/>
  <c r="E19"/>
  <c r="D19"/>
  <c r="C19"/>
  <c r="R18"/>
  <c r="Q18"/>
  <c r="P18"/>
  <c r="O18"/>
  <c r="N18"/>
  <c r="M18"/>
  <c r="L18"/>
  <c r="K18"/>
  <c r="I18"/>
  <c r="H18"/>
  <c r="G18"/>
  <c r="F18"/>
  <c r="E18"/>
  <c r="D18"/>
  <c r="C18"/>
  <c r="N16"/>
  <c r="M16"/>
  <c r="L16"/>
  <c r="K16"/>
  <c r="I16"/>
  <c r="H16"/>
  <c r="G16"/>
  <c r="F16"/>
  <c r="E16"/>
  <c r="D16"/>
  <c r="C16"/>
  <c r="T15"/>
  <c r="S15"/>
  <c r="R15"/>
  <c r="Q15"/>
  <c r="P15"/>
  <c r="O15"/>
  <c r="N15"/>
  <c r="M15"/>
  <c r="L15"/>
  <c r="K15"/>
  <c r="I15"/>
  <c r="H15"/>
  <c r="G15"/>
  <c r="F15"/>
  <c r="E15"/>
  <c r="D15"/>
  <c r="C15"/>
  <c r="M14"/>
  <c r="L14"/>
  <c r="K14"/>
  <c r="I14"/>
  <c r="H14"/>
  <c r="G14"/>
  <c r="F14"/>
  <c r="E14"/>
  <c r="D14"/>
  <c r="C14"/>
  <c r="T13"/>
  <c r="S13"/>
  <c r="R13"/>
  <c r="Q13"/>
  <c r="P13"/>
  <c r="O13"/>
  <c r="N13"/>
  <c r="M13"/>
  <c r="L13"/>
  <c r="K13"/>
  <c r="I13"/>
  <c r="H13"/>
  <c r="G13"/>
  <c r="F13"/>
  <c r="E13"/>
  <c r="D13"/>
  <c r="C13"/>
  <c r="N12"/>
  <c r="M12"/>
  <c r="L12"/>
  <c r="K12"/>
  <c r="I12"/>
  <c r="H12"/>
  <c r="G12"/>
  <c r="F12"/>
  <c r="E12"/>
  <c r="D12"/>
  <c r="C12"/>
  <c r="N11"/>
  <c r="M11"/>
  <c r="L11"/>
  <c r="K11"/>
  <c r="I11"/>
  <c r="H11"/>
  <c r="G11"/>
  <c r="F11"/>
  <c r="E11"/>
  <c r="D11"/>
  <c r="C11"/>
  <c r="S10"/>
  <c r="R10"/>
  <c r="Q10"/>
  <c r="P10"/>
  <c r="O10"/>
  <c r="N10"/>
  <c r="M10"/>
  <c r="L10"/>
  <c r="K10"/>
  <c r="I10"/>
  <c r="H10"/>
  <c r="G10"/>
  <c r="F10"/>
  <c r="E10"/>
  <c r="D10"/>
  <c r="C10"/>
  <c r="N9"/>
  <c r="M9"/>
  <c r="L9"/>
  <c r="K9"/>
  <c r="I9"/>
  <c r="H9"/>
  <c r="G9"/>
  <c r="F9"/>
  <c r="E9"/>
  <c r="D9"/>
  <c r="C9"/>
  <c r="N8"/>
  <c r="M8"/>
  <c r="L8"/>
  <c r="K8"/>
  <c r="I8"/>
  <c r="H8"/>
  <c r="G8"/>
  <c r="F8"/>
  <c r="E8"/>
  <c r="D8"/>
  <c r="C8"/>
  <c r="N7"/>
  <c r="M7"/>
  <c r="L7"/>
  <c r="K7"/>
  <c r="I7"/>
  <c r="H7"/>
  <c r="G7"/>
  <c r="F7"/>
  <c r="E7"/>
  <c r="D7"/>
  <c r="C7"/>
  <c r="T6"/>
  <c r="S6"/>
  <c r="R6"/>
  <c r="Q6"/>
  <c r="P6"/>
  <c r="O6"/>
  <c r="N6"/>
  <c r="M6"/>
  <c r="L6"/>
  <c r="K6"/>
  <c r="I6"/>
  <c r="H6"/>
  <c r="G6"/>
  <c r="F6"/>
  <c r="E6"/>
  <c r="D6"/>
  <c r="C6"/>
  <c r="L24" i="4"/>
  <c r="N24" s="1"/>
  <c r="P24" s="1"/>
  <c r="R24" s="1"/>
  <c r="K24"/>
  <c r="M24" s="1"/>
  <c r="O24" s="1"/>
  <c r="Q24" s="1"/>
  <c r="I24"/>
  <c r="H24"/>
  <c r="G24"/>
  <c r="F24"/>
  <c r="E24"/>
  <c r="D24"/>
  <c r="C24"/>
  <c r="L23"/>
  <c r="K23"/>
  <c r="I23"/>
  <c r="H23"/>
  <c r="G23"/>
  <c r="F23"/>
  <c r="E23"/>
  <c r="D23"/>
  <c r="C23"/>
  <c r="P22"/>
  <c r="O22"/>
  <c r="N22"/>
  <c r="M22"/>
  <c r="L22"/>
  <c r="K22"/>
  <c r="I22"/>
  <c r="H22"/>
  <c r="G22"/>
  <c r="F22"/>
  <c r="E22"/>
  <c r="D22"/>
  <c r="C22"/>
  <c r="R21"/>
  <c r="Q21"/>
  <c r="P21"/>
  <c r="O21"/>
  <c r="N21"/>
  <c r="M21"/>
  <c r="L21"/>
  <c r="K21"/>
  <c r="I21"/>
  <c r="H21"/>
  <c r="G21"/>
  <c r="F21"/>
  <c r="E21"/>
  <c r="D21"/>
  <c r="C21"/>
  <c r="V20"/>
  <c r="U20"/>
  <c r="T20"/>
  <c r="S20"/>
  <c r="R20"/>
  <c r="Q20"/>
  <c r="P20"/>
  <c r="O20"/>
  <c r="N20"/>
  <c r="M20"/>
  <c r="L20"/>
  <c r="K20"/>
  <c r="I20"/>
  <c r="H20"/>
  <c r="G20"/>
  <c r="F20"/>
  <c r="E20"/>
  <c r="D20"/>
  <c r="C20"/>
  <c r="V19"/>
  <c r="U19"/>
  <c r="T19"/>
  <c r="S19"/>
  <c r="R19"/>
  <c r="Q19"/>
  <c r="P19"/>
  <c r="O19"/>
  <c r="N19"/>
  <c r="M19"/>
  <c r="L19"/>
  <c r="K19"/>
  <c r="W19" s="1"/>
  <c r="I19"/>
  <c r="H19"/>
  <c r="G19"/>
  <c r="F19"/>
  <c r="E19"/>
  <c r="D19"/>
  <c r="C19"/>
  <c r="V18"/>
  <c r="U18"/>
  <c r="T18"/>
  <c r="S18"/>
  <c r="R18"/>
  <c r="Q18"/>
  <c r="P18"/>
  <c r="O18"/>
  <c r="N18"/>
  <c r="M18"/>
  <c r="L18"/>
  <c r="K18"/>
  <c r="I18"/>
  <c r="H18"/>
  <c r="G18"/>
  <c r="F18"/>
  <c r="E18"/>
  <c r="D18"/>
  <c r="C18"/>
  <c r="R17"/>
  <c r="Q17"/>
  <c r="P17"/>
  <c r="O17"/>
  <c r="N17"/>
  <c r="M17"/>
  <c r="L17"/>
  <c r="K17"/>
  <c r="I17"/>
  <c r="H17"/>
  <c r="G17"/>
  <c r="F17"/>
  <c r="E17"/>
  <c r="D17"/>
  <c r="C17"/>
  <c r="P16"/>
  <c r="O16"/>
  <c r="N16"/>
  <c r="M16"/>
  <c r="L16"/>
  <c r="K16"/>
  <c r="I16"/>
  <c r="H16"/>
  <c r="G16"/>
  <c r="F16"/>
  <c r="E16"/>
  <c r="D16"/>
  <c r="C16"/>
  <c r="V15"/>
  <c r="U15"/>
  <c r="T15"/>
  <c r="S15"/>
  <c r="R15"/>
  <c r="Q15"/>
  <c r="P15"/>
  <c r="O15"/>
  <c r="N15"/>
  <c r="M15"/>
  <c r="L15"/>
  <c r="K15"/>
  <c r="W15" s="1"/>
  <c r="I15"/>
  <c r="H15"/>
  <c r="G15"/>
  <c r="F15"/>
  <c r="E15"/>
  <c r="D15"/>
  <c r="C15"/>
  <c r="R14"/>
  <c r="Q14"/>
  <c r="P14"/>
  <c r="O14"/>
  <c r="N14"/>
  <c r="M14"/>
  <c r="L14"/>
  <c r="K14"/>
  <c r="I14"/>
  <c r="H14"/>
  <c r="G14"/>
  <c r="F14"/>
  <c r="E14"/>
  <c r="D14"/>
  <c r="C14"/>
  <c r="V13"/>
  <c r="U13"/>
  <c r="T13"/>
  <c r="S13"/>
  <c r="R13"/>
  <c r="Q13"/>
  <c r="P13"/>
  <c r="O13"/>
  <c r="N13"/>
  <c r="M13"/>
  <c r="L13"/>
  <c r="K13"/>
  <c r="W13" s="1"/>
  <c r="I13"/>
  <c r="H13"/>
  <c r="G13"/>
  <c r="F13"/>
  <c r="E13"/>
  <c r="D13"/>
  <c r="C13"/>
  <c r="P12"/>
  <c r="O12"/>
  <c r="N12"/>
  <c r="M12"/>
  <c r="L12"/>
  <c r="K12"/>
  <c r="I12"/>
  <c r="H12"/>
  <c r="G12"/>
  <c r="F12"/>
  <c r="E12"/>
  <c r="D12"/>
  <c r="C12"/>
  <c r="P11"/>
  <c r="O11"/>
  <c r="N11"/>
  <c r="M11"/>
  <c r="L11"/>
  <c r="K11"/>
  <c r="I11"/>
  <c r="H11"/>
  <c r="G11"/>
  <c r="F11"/>
  <c r="E11"/>
  <c r="D11"/>
  <c r="C11"/>
  <c r="T10"/>
  <c r="S10"/>
  <c r="R10"/>
  <c r="Q10"/>
  <c r="P10"/>
  <c r="O10"/>
  <c r="N10"/>
  <c r="M10"/>
  <c r="L10"/>
  <c r="V10" s="1"/>
  <c r="K10"/>
  <c r="U10" s="1"/>
  <c r="I10"/>
  <c r="H10"/>
  <c r="G10"/>
  <c r="F10"/>
  <c r="E10"/>
  <c r="D10"/>
  <c r="C10"/>
  <c r="P9"/>
  <c r="O9"/>
  <c r="N9"/>
  <c r="M9"/>
  <c r="L9"/>
  <c r="K9"/>
  <c r="I9"/>
  <c r="H9"/>
  <c r="G9"/>
  <c r="F9"/>
  <c r="E9"/>
  <c r="D9"/>
  <c r="C9"/>
  <c r="P8"/>
  <c r="O8"/>
  <c r="N8"/>
  <c r="M8"/>
  <c r="L8"/>
  <c r="K8"/>
  <c r="I8"/>
  <c r="H8"/>
  <c r="G8"/>
  <c r="F8"/>
  <c r="E8"/>
  <c r="D8"/>
  <c r="C8"/>
  <c r="P7"/>
  <c r="O7"/>
  <c r="N7"/>
  <c r="M7"/>
  <c r="L7"/>
  <c r="K7"/>
  <c r="I7"/>
  <c r="H7"/>
  <c r="G7"/>
  <c r="F7"/>
  <c r="E7"/>
  <c r="D7"/>
  <c r="C7"/>
  <c r="V6"/>
  <c r="U6"/>
  <c r="T6"/>
  <c r="S6"/>
  <c r="R6"/>
  <c r="Q6"/>
  <c r="P6"/>
  <c r="O6"/>
  <c r="N6"/>
  <c r="M6"/>
  <c r="L6"/>
  <c r="K6"/>
  <c r="W6" s="1"/>
  <c r="I6"/>
  <c r="H6"/>
  <c r="G6"/>
  <c r="F6"/>
  <c r="E6"/>
  <c r="D6"/>
  <c r="C6"/>
  <c r="K83" i="13" l="1"/>
  <c r="Y90" l="1"/>
  <c r="X90"/>
  <c r="W90"/>
  <c r="V90"/>
  <c r="U90"/>
  <c r="T90"/>
  <c r="S90"/>
  <c r="R90"/>
  <c r="Q90"/>
  <c r="P90"/>
  <c r="O90"/>
  <c r="AD90" s="1"/>
  <c r="N90"/>
  <c r="AC90" s="1"/>
  <c r="M90"/>
  <c r="AB90" s="1"/>
  <c r="L90"/>
  <c r="AA90" s="1"/>
  <c r="K90"/>
  <c r="Z90" s="1"/>
  <c r="I90"/>
  <c r="H90"/>
  <c r="G90"/>
  <c r="F90"/>
  <c r="E90"/>
  <c r="D90"/>
  <c r="C90"/>
  <c r="Y89"/>
  <c r="X89"/>
  <c r="W89"/>
  <c r="V89"/>
  <c r="U89"/>
  <c r="T89"/>
  <c r="S89"/>
  <c r="R89"/>
  <c r="Q89"/>
  <c r="P89"/>
  <c r="O89"/>
  <c r="AD89" s="1"/>
  <c r="N89"/>
  <c r="AC89" s="1"/>
  <c r="M89"/>
  <c r="AB89" s="1"/>
  <c r="L89"/>
  <c r="AA89" s="1"/>
  <c r="K89"/>
  <c r="Z89" s="1"/>
  <c r="I89"/>
  <c r="H89"/>
  <c r="G89"/>
  <c r="F89"/>
  <c r="E89"/>
  <c r="D89"/>
  <c r="C89"/>
  <c r="Y88"/>
  <c r="X88"/>
  <c r="W88"/>
  <c r="V88"/>
  <c r="U88"/>
  <c r="T88"/>
  <c r="S88"/>
  <c r="R88"/>
  <c r="Q88"/>
  <c r="P88"/>
  <c r="O88"/>
  <c r="AD88" s="1"/>
  <c r="N88"/>
  <c r="AC88" s="1"/>
  <c r="M88"/>
  <c r="AB88" s="1"/>
  <c r="L88"/>
  <c r="AA88" s="1"/>
  <c r="K88"/>
  <c r="Z88" s="1"/>
  <c r="I88"/>
  <c r="H88"/>
  <c r="G88"/>
  <c r="F88"/>
  <c r="E88"/>
  <c r="D88"/>
  <c r="C88"/>
  <c r="Y87"/>
  <c r="X87"/>
  <c r="W87"/>
  <c r="V87"/>
  <c r="U87"/>
  <c r="T87"/>
  <c r="S87"/>
  <c r="R87"/>
  <c r="Q87"/>
  <c r="P87"/>
  <c r="O87"/>
  <c r="AD87" s="1"/>
  <c r="N87"/>
  <c r="AC87" s="1"/>
  <c r="M87"/>
  <c r="AB87" s="1"/>
  <c r="L87"/>
  <c r="AA87" s="1"/>
  <c r="K87"/>
  <c r="Z87" s="1"/>
  <c r="I87"/>
  <c r="H87"/>
  <c r="G87"/>
  <c r="F87"/>
  <c r="E87"/>
  <c r="D87"/>
  <c r="C87"/>
  <c r="Y86"/>
  <c r="X86"/>
  <c r="W86"/>
  <c r="V86"/>
  <c r="U86"/>
  <c r="T86"/>
  <c r="S86"/>
  <c r="R86"/>
  <c r="Q86"/>
  <c r="P86"/>
  <c r="O86"/>
  <c r="AD86" s="1"/>
  <c r="N86"/>
  <c r="AC86" s="1"/>
  <c r="M86"/>
  <c r="AB86" s="1"/>
  <c r="L86"/>
  <c r="AA86" s="1"/>
  <c r="K86"/>
  <c r="Z86" s="1"/>
  <c r="I86"/>
  <c r="H86"/>
  <c r="G86"/>
  <c r="F86"/>
  <c r="E86"/>
  <c r="D86"/>
  <c r="C86"/>
  <c r="Y85"/>
  <c r="X85"/>
  <c r="W85"/>
  <c r="V85"/>
  <c r="U85"/>
  <c r="T85"/>
  <c r="S85"/>
  <c r="R85"/>
  <c r="Q85"/>
  <c r="P85"/>
  <c r="O85"/>
  <c r="AD85" s="1"/>
  <c r="N85"/>
  <c r="AC85" s="1"/>
  <c r="M85"/>
  <c r="AB85" s="1"/>
  <c r="L85"/>
  <c r="AA85" s="1"/>
  <c r="K85"/>
  <c r="Z85" s="1"/>
  <c r="I85"/>
  <c r="H85"/>
  <c r="G85"/>
  <c r="F85"/>
  <c r="E85"/>
  <c r="D85"/>
  <c r="C85"/>
  <c r="Y84"/>
  <c r="X84"/>
  <c r="W84"/>
  <c r="V84"/>
  <c r="U84"/>
  <c r="T84"/>
  <c r="S84"/>
  <c r="R84"/>
  <c r="Q84"/>
  <c r="P84"/>
  <c r="O84"/>
  <c r="AD84" s="1"/>
  <c r="N84"/>
  <c r="AC84" s="1"/>
  <c r="M84"/>
  <c r="AB84" s="1"/>
  <c r="L84"/>
  <c r="AA84" s="1"/>
  <c r="K84"/>
  <c r="Z84" s="1"/>
  <c r="I84"/>
  <c r="H84"/>
  <c r="G84"/>
  <c r="F84"/>
  <c r="E84"/>
  <c r="D84"/>
  <c r="C84"/>
  <c r="Y83"/>
  <c r="X83"/>
  <c r="W83"/>
  <c r="V83"/>
  <c r="U83"/>
  <c r="T83"/>
  <c r="S83"/>
  <c r="R83"/>
  <c r="Q83"/>
  <c r="P83"/>
  <c r="O83"/>
  <c r="AD83" s="1"/>
  <c r="N83"/>
  <c r="AC83" s="1"/>
  <c r="M83"/>
  <c r="AB83" s="1"/>
  <c r="L83"/>
  <c r="AA83" s="1"/>
  <c r="Z83"/>
  <c r="I83"/>
  <c r="H83"/>
  <c r="G83"/>
  <c r="F83"/>
  <c r="E83"/>
  <c r="D83"/>
  <c r="C83"/>
  <c r="Y82"/>
  <c r="X82"/>
  <c r="W82"/>
  <c r="V82"/>
  <c r="U82"/>
  <c r="T82"/>
  <c r="S82"/>
  <c r="R82"/>
  <c r="Q82"/>
  <c r="P82"/>
  <c r="O82"/>
  <c r="AD82" s="1"/>
  <c r="N82"/>
  <c r="AC82" s="1"/>
  <c r="M82"/>
  <c r="AB82" s="1"/>
  <c r="L82"/>
  <c r="AA82" s="1"/>
  <c r="K82"/>
  <c r="Z82" s="1"/>
  <c r="I82"/>
  <c r="H82"/>
  <c r="G82"/>
  <c r="F82"/>
  <c r="E82"/>
  <c r="D82"/>
  <c r="C82"/>
  <c r="Y81"/>
  <c r="X81"/>
  <c r="W81"/>
  <c r="V81"/>
  <c r="U81"/>
  <c r="T81"/>
  <c r="S81"/>
  <c r="R81"/>
  <c r="Q81"/>
  <c r="P81"/>
  <c r="O81"/>
  <c r="AD81" s="1"/>
  <c r="N81"/>
  <c r="AC81" s="1"/>
  <c r="M81"/>
  <c r="AB81" s="1"/>
  <c r="L81"/>
  <c r="AA81" s="1"/>
  <c r="K81"/>
  <c r="Z81" s="1"/>
  <c r="I81"/>
  <c r="H81"/>
  <c r="G81"/>
  <c r="F81"/>
  <c r="E81"/>
  <c r="D81"/>
  <c r="C81"/>
  <c r="Y80"/>
  <c r="X80"/>
  <c r="W80"/>
  <c r="V80"/>
  <c r="U80"/>
  <c r="T80"/>
  <c r="S80"/>
  <c r="R80"/>
  <c r="Q80"/>
  <c r="P80"/>
  <c r="O80"/>
  <c r="AD80" s="1"/>
  <c r="N80"/>
  <c r="AC80" s="1"/>
  <c r="M80"/>
  <c r="AB80" s="1"/>
  <c r="L80"/>
  <c r="AA80" s="1"/>
  <c r="K80"/>
  <c r="Z80" s="1"/>
  <c r="I80"/>
  <c r="H80"/>
  <c r="G80"/>
  <c r="F80"/>
  <c r="E80"/>
  <c r="D80"/>
  <c r="C80"/>
  <c r="Y79"/>
  <c r="X79"/>
  <c r="W79"/>
  <c r="V79"/>
  <c r="U79"/>
  <c r="T79"/>
  <c r="S79"/>
  <c r="R79"/>
  <c r="Q79"/>
  <c r="P79"/>
  <c r="O79"/>
  <c r="AD79" s="1"/>
  <c r="N79"/>
  <c r="AC79" s="1"/>
  <c r="M79"/>
  <c r="AB79" s="1"/>
  <c r="L79"/>
  <c r="AA79" s="1"/>
  <c r="K79"/>
  <c r="Z79" s="1"/>
  <c r="I79"/>
  <c r="H79"/>
  <c r="G79"/>
  <c r="F79"/>
  <c r="E79"/>
  <c r="D79"/>
  <c r="C79"/>
  <c r="Y78"/>
  <c r="X78"/>
  <c r="W78"/>
  <c r="V78"/>
  <c r="U78"/>
  <c r="T78"/>
  <c r="S78"/>
  <c r="R78"/>
  <c r="Q78"/>
  <c r="P78"/>
  <c r="O78"/>
  <c r="AD78" s="1"/>
  <c r="N78"/>
  <c r="AC78" s="1"/>
  <c r="M78"/>
  <c r="AB78" s="1"/>
  <c r="L78"/>
  <c r="AA78" s="1"/>
  <c r="K78"/>
  <c r="Z78" s="1"/>
  <c r="I78"/>
  <c r="H78"/>
  <c r="G78"/>
  <c r="F78"/>
  <c r="E78"/>
  <c r="D78"/>
  <c r="C78"/>
  <c r="Y77"/>
  <c r="X77"/>
  <c r="W77"/>
  <c r="V77"/>
  <c r="U77"/>
  <c r="T77"/>
  <c r="S77"/>
  <c r="R77"/>
  <c r="Q77"/>
  <c r="P77"/>
  <c r="O77"/>
  <c r="AD77" s="1"/>
  <c r="N77"/>
  <c r="AC77" s="1"/>
  <c r="M77"/>
  <c r="AB77" s="1"/>
  <c r="L77"/>
  <c r="AA77" s="1"/>
  <c r="K77"/>
  <c r="Z77" s="1"/>
  <c r="I77"/>
  <c r="H77"/>
  <c r="G77"/>
  <c r="F77"/>
  <c r="E77"/>
  <c r="D77"/>
  <c r="C77"/>
  <c r="Y76"/>
  <c r="X76"/>
  <c r="W76"/>
  <c r="V76"/>
  <c r="U76"/>
  <c r="T76"/>
  <c r="S76"/>
  <c r="R76"/>
  <c r="Q76"/>
  <c r="P76"/>
  <c r="O76"/>
  <c r="AD76" s="1"/>
  <c r="N76"/>
  <c r="AC76" s="1"/>
  <c r="M76"/>
  <c r="AB76" s="1"/>
  <c r="L76"/>
  <c r="AA76" s="1"/>
  <c r="K76"/>
  <c r="Z76" s="1"/>
  <c r="I76"/>
  <c r="H76"/>
  <c r="G76"/>
  <c r="F76"/>
  <c r="E76"/>
  <c r="D76"/>
  <c r="C76"/>
  <c r="Y75"/>
  <c r="X75"/>
  <c r="W75"/>
  <c r="V75"/>
  <c r="U75"/>
  <c r="T75"/>
  <c r="S75"/>
  <c r="R75"/>
  <c r="Q75"/>
  <c r="P75"/>
  <c r="O75"/>
  <c r="AD75" s="1"/>
  <c r="N75"/>
  <c r="AC75" s="1"/>
  <c r="M75"/>
  <c r="AB75" s="1"/>
  <c r="L75"/>
  <c r="AA75" s="1"/>
  <c r="K75"/>
  <c r="Z75" s="1"/>
  <c r="I75"/>
  <c r="H75"/>
  <c r="G75"/>
  <c r="F75"/>
  <c r="E75"/>
  <c r="D75"/>
  <c r="C75"/>
  <c r="Y74"/>
  <c r="X74"/>
  <c r="W74"/>
  <c r="V74"/>
  <c r="U74"/>
  <c r="T74"/>
  <c r="S74"/>
  <c r="R74"/>
  <c r="Q74"/>
  <c r="P74"/>
  <c r="O74"/>
  <c r="AD74" s="1"/>
  <c r="N74"/>
  <c r="AC74" s="1"/>
  <c r="M74"/>
  <c r="AB74" s="1"/>
  <c r="L74"/>
  <c r="AA74" s="1"/>
  <c r="K74"/>
  <c r="Z74" s="1"/>
  <c r="I74"/>
  <c r="H74"/>
  <c r="G74"/>
  <c r="F74"/>
  <c r="E74"/>
  <c r="D74"/>
  <c r="C74"/>
  <c r="Y73"/>
  <c r="X73"/>
  <c r="W73"/>
  <c r="V73"/>
  <c r="U73"/>
  <c r="T73"/>
  <c r="S73"/>
  <c r="R73"/>
  <c r="Q73"/>
  <c r="P73"/>
  <c r="O73"/>
  <c r="AD73" s="1"/>
  <c r="N73"/>
  <c r="AC73" s="1"/>
  <c r="M73"/>
  <c r="AB73" s="1"/>
  <c r="L73"/>
  <c r="AA73" s="1"/>
  <c r="K73"/>
  <c r="Z73" s="1"/>
  <c r="I73"/>
  <c r="H73"/>
  <c r="G73"/>
  <c r="F73"/>
  <c r="E73"/>
  <c r="D73"/>
  <c r="C73"/>
  <c r="Y72"/>
  <c r="X72"/>
  <c r="W72"/>
  <c r="V72"/>
  <c r="U72"/>
  <c r="T72"/>
  <c r="S72"/>
  <c r="R72"/>
  <c r="Q72"/>
  <c r="P72"/>
  <c r="O72"/>
  <c r="AD72" s="1"/>
  <c r="N72"/>
  <c r="AC72" s="1"/>
  <c r="M72"/>
  <c r="AB72" s="1"/>
  <c r="L72"/>
  <c r="AA72" s="1"/>
  <c r="K72"/>
  <c r="Z72" s="1"/>
  <c r="I72"/>
  <c r="H72"/>
  <c r="G72"/>
  <c r="F72"/>
  <c r="E72"/>
  <c r="D72"/>
  <c r="C72"/>
  <c r="Y71"/>
  <c r="X71"/>
  <c r="W71"/>
  <c r="V71"/>
  <c r="U71"/>
  <c r="T71"/>
  <c r="S71"/>
  <c r="R71"/>
  <c r="Q71"/>
  <c r="P71"/>
  <c r="O71"/>
  <c r="AD71" s="1"/>
  <c r="N71"/>
  <c r="AC71" s="1"/>
  <c r="M71"/>
  <c r="AB71" s="1"/>
  <c r="L71"/>
  <c r="AA71" s="1"/>
  <c r="K71"/>
  <c r="Z71" s="1"/>
  <c r="I71"/>
  <c r="H71"/>
  <c r="G71"/>
  <c r="F71"/>
  <c r="E71"/>
  <c r="D71"/>
  <c r="C71"/>
  <c r="Y70"/>
  <c r="X70"/>
  <c r="W70"/>
  <c r="V70"/>
  <c r="U70"/>
  <c r="T70"/>
  <c r="S70"/>
  <c r="R70"/>
  <c r="Q70"/>
  <c r="P70"/>
  <c r="O70"/>
  <c r="AD70" s="1"/>
  <c r="N70"/>
  <c r="AC70" s="1"/>
  <c r="M70"/>
  <c r="AB70" s="1"/>
  <c r="L70"/>
  <c r="AA70" s="1"/>
  <c r="K70"/>
  <c r="Z70" s="1"/>
  <c r="I70"/>
  <c r="H70"/>
  <c r="G70"/>
  <c r="F70"/>
  <c r="E70"/>
  <c r="D70"/>
  <c r="C70"/>
  <c r="Y69"/>
  <c r="X69"/>
  <c r="W69"/>
  <c r="V69"/>
  <c r="U69"/>
  <c r="T69"/>
  <c r="S69"/>
  <c r="R69"/>
  <c r="Q69"/>
  <c r="P69"/>
  <c r="O69"/>
  <c r="AD69" s="1"/>
  <c r="N69"/>
  <c r="AC69" s="1"/>
  <c r="M69"/>
  <c r="AB69" s="1"/>
  <c r="L69"/>
  <c r="AA69" s="1"/>
  <c r="K69"/>
  <c r="Z69" s="1"/>
  <c r="I69"/>
  <c r="H69"/>
  <c r="G69"/>
  <c r="F69"/>
  <c r="E69"/>
  <c r="D69"/>
  <c r="C69"/>
  <c r="Y68"/>
  <c r="X68"/>
  <c r="W68"/>
  <c r="V68"/>
  <c r="U68"/>
  <c r="T68"/>
  <c r="S68"/>
  <c r="R68"/>
  <c r="Q68"/>
  <c r="P68"/>
  <c r="O68"/>
  <c r="AD68" s="1"/>
  <c r="N68"/>
  <c r="AC68" s="1"/>
  <c r="M68"/>
  <c r="AB68" s="1"/>
  <c r="L68"/>
  <c r="AA68" s="1"/>
  <c r="K68"/>
  <c r="Z68" s="1"/>
  <c r="I68"/>
  <c r="H68"/>
  <c r="G68"/>
  <c r="F68"/>
  <c r="E68"/>
  <c r="D68"/>
  <c r="C68"/>
  <c r="Y67"/>
  <c r="X67"/>
  <c r="W67"/>
  <c r="V67"/>
  <c r="U67"/>
  <c r="T67"/>
  <c r="S67"/>
  <c r="R67"/>
  <c r="Q67"/>
  <c r="P67"/>
  <c r="O67"/>
  <c r="AD67" s="1"/>
  <c r="N67"/>
  <c r="AC67" s="1"/>
  <c r="M67"/>
  <c r="AB67" s="1"/>
  <c r="L67"/>
  <c r="AA67" s="1"/>
  <c r="K67"/>
  <c r="Z67" s="1"/>
  <c r="I67"/>
  <c r="H67"/>
  <c r="G67"/>
  <c r="F67"/>
  <c r="E67"/>
  <c r="D67"/>
  <c r="C67"/>
  <c r="Y66"/>
  <c r="X66"/>
  <c r="W66"/>
  <c r="V66"/>
  <c r="U66"/>
  <c r="T66"/>
  <c r="S66"/>
  <c r="R66"/>
  <c r="Q66"/>
  <c r="P66"/>
  <c r="O66"/>
  <c r="AD66" s="1"/>
  <c r="N66"/>
  <c r="AC66" s="1"/>
  <c r="M66"/>
  <c r="AB66" s="1"/>
  <c r="L66"/>
  <c r="AA66" s="1"/>
  <c r="K66"/>
  <c r="Z66" s="1"/>
  <c r="I66"/>
  <c r="H66"/>
  <c r="G66"/>
  <c r="F66"/>
  <c r="E66"/>
  <c r="D66"/>
  <c r="C66"/>
  <c r="Y65"/>
  <c r="X65"/>
  <c r="W65"/>
  <c r="V65"/>
  <c r="U65"/>
  <c r="T65"/>
  <c r="S65"/>
  <c r="R65"/>
  <c r="Q65"/>
  <c r="P65"/>
  <c r="O65"/>
  <c r="AD65" s="1"/>
  <c r="N65"/>
  <c r="AC65" s="1"/>
  <c r="M65"/>
  <c r="AB65" s="1"/>
  <c r="L65"/>
  <c r="AA65" s="1"/>
  <c r="K65"/>
  <c r="Z65" s="1"/>
  <c r="I65"/>
  <c r="H65"/>
  <c r="G65"/>
  <c r="F65"/>
  <c r="E65"/>
  <c r="D65"/>
  <c r="C65"/>
  <c r="Y64"/>
  <c r="X64"/>
  <c r="W64"/>
  <c r="V64"/>
  <c r="U64"/>
  <c r="T64"/>
  <c r="S64"/>
  <c r="R64"/>
  <c r="Q64"/>
  <c r="P64"/>
  <c r="O64"/>
  <c r="AD64" s="1"/>
  <c r="N64"/>
  <c r="AC64" s="1"/>
  <c r="M64"/>
  <c r="AB64" s="1"/>
  <c r="L64"/>
  <c r="AA64" s="1"/>
  <c r="K64"/>
  <c r="Z64" s="1"/>
  <c r="I64"/>
  <c r="H64"/>
  <c r="G64"/>
  <c r="F64"/>
  <c r="E64"/>
  <c r="D64"/>
  <c r="C64"/>
  <c r="Y63"/>
  <c r="X63"/>
  <c r="W63"/>
  <c r="V63"/>
  <c r="U63"/>
  <c r="T63"/>
  <c r="S63"/>
  <c r="R63"/>
  <c r="Q63"/>
  <c r="P63"/>
  <c r="O63"/>
  <c r="AD63" s="1"/>
  <c r="N63"/>
  <c r="AC63" s="1"/>
  <c r="M63"/>
  <c r="AB63" s="1"/>
  <c r="L63"/>
  <c r="AA63" s="1"/>
  <c r="K63"/>
  <c r="Z63" s="1"/>
  <c r="I63"/>
  <c r="H63"/>
  <c r="G63"/>
  <c r="F63"/>
  <c r="E63"/>
  <c r="D63"/>
  <c r="C63"/>
  <c r="Y62"/>
  <c r="X62"/>
  <c r="W62"/>
  <c r="V62"/>
  <c r="U62"/>
  <c r="T62"/>
  <c r="S62"/>
  <c r="R62"/>
  <c r="Q62"/>
  <c r="P62"/>
  <c r="O62"/>
  <c r="AD62" s="1"/>
  <c r="N62"/>
  <c r="AC62" s="1"/>
  <c r="M62"/>
  <c r="AB62" s="1"/>
  <c r="L62"/>
  <c r="AA62" s="1"/>
  <c r="K62"/>
  <c r="Z62" s="1"/>
  <c r="I62"/>
  <c r="H62"/>
  <c r="G62"/>
  <c r="F62"/>
  <c r="E62"/>
  <c r="D62"/>
  <c r="C62"/>
  <c r="Y61"/>
  <c r="X61"/>
  <c r="W61"/>
  <c r="V61"/>
  <c r="U61"/>
  <c r="T61"/>
  <c r="S61"/>
  <c r="R61"/>
  <c r="Q61"/>
  <c r="P61"/>
  <c r="O61"/>
  <c r="AD61" s="1"/>
  <c r="N61"/>
  <c r="AC61" s="1"/>
  <c r="M61"/>
  <c r="AB61" s="1"/>
  <c r="L61"/>
  <c r="AA61" s="1"/>
  <c r="K61"/>
  <c r="Z61" s="1"/>
  <c r="I61"/>
  <c r="H61"/>
  <c r="G61"/>
  <c r="F61"/>
  <c r="E61"/>
  <c r="D61"/>
  <c r="C61"/>
  <c r="Y57"/>
  <c r="X57"/>
  <c r="W57"/>
  <c r="V57"/>
  <c r="U57"/>
  <c r="T57"/>
  <c r="S57"/>
  <c r="R57"/>
  <c r="Q57"/>
  <c r="P57"/>
  <c r="O57"/>
  <c r="AD57" s="1"/>
  <c r="N57"/>
  <c r="AC57" s="1"/>
  <c r="M57"/>
  <c r="AB57" s="1"/>
  <c r="L57"/>
  <c r="AA57" s="1"/>
  <c r="K57"/>
  <c r="Z57" s="1"/>
  <c r="I57"/>
  <c r="H57"/>
  <c r="G57"/>
  <c r="F57"/>
  <c r="E57"/>
  <c r="D57"/>
  <c r="C57"/>
  <c r="Y56"/>
  <c r="X56"/>
  <c r="W56"/>
  <c r="V56"/>
  <c r="U56"/>
  <c r="T56"/>
  <c r="S56"/>
  <c r="R56"/>
  <c r="Q56"/>
  <c r="P56"/>
  <c r="O56"/>
  <c r="AD56" s="1"/>
  <c r="N56"/>
  <c r="AC56" s="1"/>
  <c r="M56"/>
  <c r="AB56" s="1"/>
  <c r="L56"/>
  <c r="AA56" s="1"/>
  <c r="K56"/>
  <c r="Z56" s="1"/>
  <c r="I56"/>
  <c r="H56"/>
  <c r="G56"/>
  <c r="F56"/>
  <c r="E56"/>
  <c r="D56"/>
  <c r="C56"/>
  <c r="Y54"/>
  <c r="X54"/>
  <c r="W54"/>
  <c r="V54"/>
  <c r="U54"/>
  <c r="T54"/>
  <c r="S54"/>
  <c r="R54"/>
  <c r="Q54"/>
  <c r="P54"/>
  <c r="O54"/>
  <c r="AD54" s="1"/>
  <c r="N54"/>
  <c r="AC54" s="1"/>
  <c r="M54"/>
  <c r="AB54" s="1"/>
  <c r="L54"/>
  <c r="AA54" s="1"/>
  <c r="K54"/>
  <c r="Z54" s="1"/>
  <c r="I54"/>
  <c r="H54"/>
  <c r="G54"/>
  <c r="F54"/>
  <c r="E54"/>
  <c r="D54"/>
  <c r="C54"/>
  <c r="Y53"/>
  <c r="X53"/>
  <c r="W53"/>
  <c r="V53"/>
  <c r="U53"/>
  <c r="T53"/>
  <c r="S53"/>
  <c r="R53"/>
  <c r="Q53"/>
  <c r="P53"/>
  <c r="O53"/>
  <c r="AD53" s="1"/>
  <c r="N53"/>
  <c r="AC53" s="1"/>
  <c r="M53"/>
  <c r="AB53" s="1"/>
  <c r="L53"/>
  <c r="AA53" s="1"/>
  <c r="K53"/>
  <c r="Z53" s="1"/>
  <c r="I53"/>
  <c r="H53"/>
  <c r="G53"/>
  <c r="F53"/>
  <c r="E53"/>
  <c r="D53"/>
  <c r="C53"/>
  <c r="Y52"/>
  <c r="X52"/>
  <c r="W52"/>
  <c r="V52"/>
  <c r="U52"/>
  <c r="T52"/>
  <c r="S52"/>
  <c r="R52"/>
  <c r="Q52"/>
  <c r="P52"/>
  <c r="O52"/>
  <c r="AD52" s="1"/>
  <c r="N52"/>
  <c r="AC52" s="1"/>
  <c r="M52"/>
  <c r="AB52" s="1"/>
  <c r="L52"/>
  <c r="AA52" s="1"/>
  <c r="K52"/>
  <c r="Z52" s="1"/>
  <c r="I52"/>
  <c r="H52"/>
  <c r="G52"/>
  <c r="F52"/>
  <c r="E52"/>
  <c r="D52"/>
  <c r="C52"/>
  <c r="Y51"/>
  <c r="X51"/>
  <c r="W51"/>
  <c r="V51"/>
  <c r="U51"/>
  <c r="T51"/>
  <c r="S51"/>
  <c r="R51"/>
  <c r="Q51"/>
  <c r="P51"/>
  <c r="O51"/>
  <c r="AD51" s="1"/>
  <c r="N51"/>
  <c r="AC51" s="1"/>
  <c r="M51"/>
  <c r="AB51" s="1"/>
  <c r="L51"/>
  <c r="AA51" s="1"/>
  <c r="K51"/>
  <c r="Z51" s="1"/>
  <c r="I51"/>
  <c r="H51"/>
  <c r="G51"/>
  <c r="F51"/>
  <c r="E51"/>
  <c r="D51"/>
  <c r="C51"/>
  <c r="Y50"/>
  <c r="X50"/>
  <c r="W50"/>
  <c r="V50"/>
  <c r="U50"/>
  <c r="T50"/>
  <c r="S50"/>
  <c r="R50"/>
  <c r="Q50"/>
  <c r="P50"/>
  <c r="O50"/>
  <c r="AD50" s="1"/>
  <c r="N50"/>
  <c r="AC50" s="1"/>
  <c r="M50"/>
  <c r="AB50" s="1"/>
  <c r="L50"/>
  <c r="AA50" s="1"/>
  <c r="K50"/>
  <c r="Z50" s="1"/>
  <c r="I50"/>
  <c r="H50"/>
  <c r="G50"/>
  <c r="F50"/>
  <c r="E50"/>
  <c r="D50"/>
  <c r="C50"/>
  <c r="Y49"/>
  <c r="X49"/>
  <c r="W49"/>
  <c r="V49"/>
  <c r="U49"/>
  <c r="T49"/>
  <c r="S49"/>
  <c r="R49"/>
  <c r="Q49"/>
  <c r="P49"/>
  <c r="O49"/>
  <c r="AD49" s="1"/>
  <c r="N49"/>
  <c r="AC49" s="1"/>
  <c r="M49"/>
  <c r="AB49" s="1"/>
  <c r="L49"/>
  <c r="AA49" s="1"/>
  <c r="K49"/>
  <c r="Z49" s="1"/>
  <c r="I49"/>
  <c r="H49"/>
  <c r="G49"/>
  <c r="F49"/>
  <c r="E49"/>
  <c r="D49"/>
  <c r="C49"/>
  <c r="Y48"/>
  <c r="X48"/>
  <c r="W48"/>
  <c r="V48"/>
  <c r="U48"/>
  <c r="T48"/>
  <c r="S48"/>
  <c r="R48"/>
  <c r="Q48"/>
  <c r="P48"/>
  <c r="O48"/>
  <c r="AD48" s="1"/>
  <c r="N48"/>
  <c r="AC48" s="1"/>
  <c r="M48"/>
  <c r="AB48" s="1"/>
  <c r="L48"/>
  <c r="AA48" s="1"/>
  <c r="K48"/>
  <c r="Z48" s="1"/>
  <c r="I48"/>
  <c r="H48"/>
  <c r="G48"/>
  <c r="F48"/>
  <c r="E48"/>
  <c r="D48"/>
  <c r="C48"/>
  <c r="Y47"/>
  <c r="X47"/>
  <c r="W47"/>
  <c r="V47"/>
  <c r="U47"/>
  <c r="T47"/>
  <c r="S47"/>
  <c r="R47"/>
  <c r="Q47"/>
  <c r="P47"/>
  <c r="O47"/>
  <c r="AD47" s="1"/>
  <c r="N47"/>
  <c r="AC47" s="1"/>
  <c r="M47"/>
  <c r="AB47" s="1"/>
  <c r="L47"/>
  <c r="AA47" s="1"/>
  <c r="K47"/>
  <c r="Z47" s="1"/>
  <c r="I47"/>
  <c r="H47"/>
  <c r="G47"/>
  <c r="F47"/>
  <c r="E47"/>
  <c r="D47"/>
  <c r="C47"/>
  <c r="Y46"/>
  <c r="X46"/>
  <c r="W46"/>
  <c r="V46"/>
  <c r="U46"/>
  <c r="T46"/>
  <c r="S46"/>
  <c r="R46"/>
  <c r="Q46"/>
  <c r="P46"/>
  <c r="O46"/>
  <c r="AD46" s="1"/>
  <c r="N46"/>
  <c r="AC46" s="1"/>
  <c r="M46"/>
  <c r="AB46" s="1"/>
  <c r="L46"/>
  <c r="AA46" s="1"/>
  <c r="K46"/>
  <c r="Z46" s="1"/>
  <c r="I46"/>
  <c r="H46"/>
  <c r="G46"/>
  <c r="F46"/>
  <c r="E46"/>
  <c r="D46"/>
  <c r="C46"/>
  <c r="Y45"/>
  <c r="X45"/>
  <c r="W45"/>
  <c r="V45"/>
  <c r="U45"/>
  <c r="T45"/>
  <c r="S45"/>
  <c r="R45"/>
  <c r="Q45"/>
  <c r="P45"/>
  <c r="O45"/>
  <c r="AD45" s="1"/>
  <c r="N45"/>
  <c r="AC45" s="1"/>
  <c r="M45"/>
  <c r="AB45" s="1"/>
  <c r="L45"/>
  <c r="AA45" s="1"/>
  <c r="K45"/>
  <c r="Z45" s="1"/>
  <c r="I45"/>
  <c r="H45"/>
  <c r="G45"/>
  <c r="F45"/>
  <c r="E45"/>
  <c r="D45"/>
  <c r="C45"/>
  <c r="Y43"/>
  <c r="X43"/>
  <c r="W43"/>
  <c r="V43"/>
  <c r="U43"/>
  <c r="T43"/>
  <c r="S43"/>
  <c r="R43"/>
  <c r="Q43"/>
  <c r="P43"/>
  <c r="O43"/>
  <c r="AD43" s="1"/>
  <c r="N43"/>
  <c r="AC43" s="1"/>
  <c r="M43"/>
  <c r="AB43" s="1"/>
  <c r="L43"/>
  <c r="AA43" s="1"/>
  <c r="K43"/>
  <c r="Z43" s="1"/>
  <c r="I43"/>
  <c r="H43"/>
  <c r="G43"/>
  <c r="F43"/>
  <c r="E43"/>
  <c r="D43"/>
  <c r="C43"/>
  <c r="Y42"/>
  <c r="X42"/>
  <c r="W42"/>
  <c r="V42"/>
  <c r="U42"/>
  <c r="T42"/>
  <c r="S42"/>
  <c r="R42"/>
  <c r="Q42"/>
  <c r="P42"/>
  <c r="O42"/>
  <c r="AD42" s="1"/>
  <c r="N42"/>
  <c r="AC42" s="1"/>
  <c r="M42"/>
  <c r="AB42" s="1"/>
  <c r="L42"/>
  <c r="AA42" s="1"/>
  <c r="K42"/>
  <c r="Z42" s="1"/>
  <c r="I42"/>
  <c r="H42"/>
  <c r="G42"/>
  <c r="F42"/>
  <c r="E42"/>
  <c r="D42"/>
  <c r="C42"/>
  <c r="Y41"/>
  <c r="X41"/>
  <c r="W41"/>
  <c r="V41"/>
  <c r="U41"/>
  <c r="T41"/>
  <c r="S41"/>
  <c r="R41"/>
  <c r="Q41"/>
  <c r="P41"/>
  <c r="O41"/>
  <c r="AD41" s="1"/>
  <c r="N41"/>
  <c r="AC41" s="1"/>
  <c r="M41"/>
  <c r="AB41" s="1"/>
  <c r="L41"/>
  <c r="AA41" s="1"/>
  <c r="K41"/>
  <c r="Z41" s="1"/>
  <c r="I41"/>
  <c r="H41"/>
  <c r="G41"/>
  <c r="F41"/>
  <c r="E41"/>
  <c r="D41"/>
  <c r="C41"/>
  <c r="Y40"/>
  <c r="X40"/>
  <c r="W40"/>
  <c r="V40"/>
  <c r="U40"/>
  <c r="T40"/>
  <c r="S40"/>
  <c r="R40"/>
  <c r="Q40"/>
  <c r="P40"/>
  <c r="O40"/>
  <c r="AD40" s="1"/>
  <c r="N40"/>
  <c r="AC40" s="1"/>
  <c r="M40"/>
  <c r="AB40" s="1"/>
  <c r="L40"/>
  <c r="AA40" s="1"/>
  <c r="K40"/>
  <c r="Z40" s="1"/>
  <c r="I40"/>
  <c r="H40"/>
  <c r="G40"/>
  <c r="F40"/>
  <c r="E40"/>
  <c r="D40"/>
  <c r="C40"/>
  <c r="Y39"/>
  <c r="X39"/>
  <c r="W39"/>
  <c r="V39"/>
  <c r="U39"/>
  <c r="T39"/>
  <c r="S39"/>
  <c r="R39"/>
  <c r="Q39"/>
  <c r="P39"/>
  <c r="O39"/>
  <c r="AD39" s="1"/>
  <c r="N39"/>
  <c r="AC39" s="1"/>
  <c r="M39"/>
  <c r="AB39" s="1"/>
  <c r="L39"/>
  <c r="AA39" s="1"/>
  <c r="K39"/>
  <c r="Z39" s="1"/>
  <c r="I39"/>
  <c r="H39"/>
  <c r="G39"/>
  <c r="F39"/>
  <c r="E39"/>
  <c r="D39"/>
  <c r="C39"/>
  <c r="Y38"/>
  <c r="X38"/>
  <c r="W38"/>
  <c r="V38"/>
  <c r="U38"/>
  <c r="T38"/>
  <c r="S38"/>
  <c r="R38"/>
  <c r="Q38"/>
  <c r="P38"/>
  <c r="O38"/>
  <c r="AD38" s="1"/>
  <c r="N38"/>
  <c r="AC38" s="1"/>
  <c r="M38"/>
  <c r="AB38" s="1"/>
  <c r="L38"/>
  <c r="AA38" s="1"/>
  <c r="K38"/>
  <c r="Z38" s="1"/>
  <c r="I38"/>
  <c r="H38"/>
  <c r="G38"/>
  <c r="F38"/>
  <c r="E38"/>
  <c r="D38"/>
  <c r="C38"/>
  <c r="Y37"/>
  <c r="X37"/>
  <c r="W37"/>
  <c r="V37"/>
  <c r="U37"/>
  <c r="T37"/>
  <c r="S37"/>
  <c r="R37"/>
  <c r="Q37"/>
  <c r="P37"/>
  <c r="O37"/>
  <c r="AD37" s="1"/>
  <c r="N37"/>
  <c r="AC37" s="1"/>
  <c r="M37"/>
  <c r="AB37" s="1"/>
  <c r="L37"/>
  <c r="AA37" s="1"/>
  <c r="K37"/>
  <c r="Z37" s="1"/>
  <c r="I37"/>
  <c r="H37"/>
  <c r="G37"/>
  <c r="F37"/>
  <c r="E37"/>
  <c r="D37"/>
  <c r="C37"/>
  <c r="Y36"/>
  <c r="X36"/>
  <c r="W36"/>
  <c r="V36"/>
  <c r="U36"/>
  <c r="T36"/>
  <c r="S36"/>
  <c r="R36"/>
  <c r="Q36"/>
  <c r="P36"/>
  <c r="O36"/>
  <c r="AD36" s="1"/>
  <c r="N36"/>
  <c r="AC36" s="1"/>
  <c r="M36"/>
  <c r="AB36" s="1"/>
  <c r="L36"/>
  <c r="AA36" s="1"/>
  <c r="K36"/>
  <c r="Z36" s="1"/>
  <c r="I36"/>
  <c r="H36"/>
  <c r="G36"/>
  <c r="F36"/>
  <c r="E36"/>
  <c r="D36"/>
  <c r="C36"/>
  <c r="Y35"/>
  <c r="X35"/>
  <c r="W35"/>
  <c r="V35"/>
  <c r="U35"/>
  <c r="T35"/>
  <c r="S35"/>
  <c r="R35"/>
  <c r="Q35"/>
  <c r="P35"/>
  <c r="O35"/>
  <c r="AD35" s="1"/>
  <c r="N35"/>
  <c r="AC35" s="1"/>
  <c r="M35"/>
  <c r="AB35" s="1"/>
  <c r="L35"/>
  <c r="AA35" s="1"/>
  <c r="K35"/>
  <c r="Z35" s="1"/>
  <c r="I35"/>
  <c r="H35"/>
  <c r="G35"/>
  <c r="F35"/>
  <c r="E35"/>
  <c r="D35"/>
  <c r="C35"/>
  <c r="Y34"/>
  <c r="X34"/>
  <c r="W34"/>
  <c r="V34"/>
  <c r="U34"/>
  <c r="T34"/>
  <c r="S34"/>
  <c r="R34"/>
  <c r="Q34"/>
  <c r="P34"/>
  <c r="O34"/>
  <c r="AD34" s="1"/>
  <c r="N34"/>
  <c r="AC34" s="1"/>
  <c r="M34"/>
  <c r="AB34" s="1"/>
  <c r="L34"/>
  <c r="AA34" s="1"/>
  <c r="K34"/>
  <c r="Z34" s="1"/>
  <c r="I34"/>
  <c r="H34"/>
  <c r="G34"/>
  <c r="F34"/>
  <c r="E34"/>
  <c r="D34"/>
  <c r="C34"/>
  <c r="Y33"/>
  <c r="X33"/>
  <c r="W33"/>
  <c r="V33"/>
  <c r="U33"/>
  <c r="T33"/>
  <c r="S33"/>
  <c r="R33"/>
  <c r="Q33"/>
  <c r="P33"/>
  <c r="O33"/>
  <c r="AD33" s="1"/>
  <c r="N33"/>
  <c r="AC33" s="1"/>
  <c r="M33"/>
  <c r="AB33" s="1"/>
  <c r="L33"/>
  <c r="AA33" s="1"/>
  <c r="K33"/>
  <c r="Z33" s="1"/>
  <c r="I33"/>
  <c r="H33"/>
  <c r="G33"/>
  <c r="F33"/>
  <c r="E33"/>
  <c r="D33"/>
  <c r="C33"/>
  <c r="Y32"/>
  <c r="X32"/>
  <c r="W32"/>
  <c r="V32"/>
  <c r="U32"/>
  <c r="T32"/>
  <c r="S32"/>
  <c r="R32"/>
  <c r="Q32"/>
  <c r="P32"/>
  <c r="O32"/>
  <c r="AD32" s="1"/>
  <c r="N32"/>
  <c r="AC32" s="1"/>
  <c r="M32"/>
  <c r="AB32" s="1"/>
  <c r="L32"/>
  <c r="AA32" s="1"/>
  <c r="K32"/>
  <c r="Z32" s="1"/>
  <c r="I32"/>
  <c r="H32"/>
  <c r="G32"/>
  <c r="F32"/>
  <c r="E32"/>
  <c r="D32"/>
  <c r="C32"/>
  <c r="Y31"/>
  <c r="X31"/>
  <c r="W31"/>
  <c r="V31"/>
  <c r="U31"/>
  <c r="T31"/>
  <c r="S31"/>
  <c r="R31"/>
  <c r="Q31"/>
  <c r="P31"/>
  <c r="O31"/>
  <c r="AD31" s="1"/>
  <c r="N31"/>
  <c r="AC31" s="1"/>
  <c r="M31"/>
  <c r="AB31" s="1"/>
  <c r="L31"/>
  <c r="AA31" s="1"/>
  <c r="K31"/>
  <c r="Z31" s="1"/>
  <c r="I31"/>
  <c r="H31"/>
  <c r="G31"/>
  <c r="F31"/>
  <c r="E31"/>
  <c r="D31"/>
  <c r="C31"/>
  <c r="Y30"/>
  <c r="X30"/>
  <c r="W30"/>
  <c r="V30"/>
  <c r="U30"/>
  <c r="T30"/>
  <c r="S30"/>
  <c r="R30"/>
  <c r="Q30"/>
  <c r="P30"/>
  <c r="O30"/>
  <c r="AD30" s="1"/>
  <c r="N30"/>
  <c r="AC30" s="1"/>
  <c r="M30"/>
  <c r="AB30" s="1"/>
  <c r="L30"/>
  <c r="AA30" s="1"/>
  <c r="K30"/>
  <c r="Z30" s="1"/>
  <c r="I30"/>
  <c r="H30"/>
  <c r="G30"/>
  <c r="F30"/>
  <c r="E30"/>
  <c r="D30"/>
  <c r="C30"/>
  <c r="Y29"/>
  <c r="X29"/>
  <c r="W29"/>
  <c r="V29"/>
  <c r="U29"/>
  <c r="T29"/>
  <c r="S29"/>
  <c r="R29"/>
  <c r="Q29"/>
  <c r="P29"/>
  <c r="O29"/>
  <c r="AD29" s="1"/>
  <c r="N29"/>
  <c r="AC29" s="1"/>
  <c r="M29"/>
  <c r="AB29" s="1"/>
  <c r="L29"/>
  <c r="AA29" s="1"/>
  <c r="K29"/>
  <c r="Z29" s="1"/>
  <c r="I29"/>
  <c r="H29"/>
  <c r="G29"/>
  <c r="F29"/>
  <c r="E29"/>
  <c r="D29"/>
  <c r="C29"/>
  <c r="Y28"/>
  <c r="X28"/>
  <c r="W28"/>
  <c r="V28"/>
  <c r="U28"/>
  <c r="T28"/>
  <c r="S28"/>
  <c r="R28"/>
  <c r="Q28"/>
  <c r="P28"/>
  <c r="O28"/>
  <c r="AD28" s="1"/>
  <c r="N28"/>
  <c r="AC28" s="1"/>
  <c r="M28"/>
  <c r="AB28" s="1"/>
  <c r="L28"/>
  <c r="AA28" s="1"/>
  <c r="K28"/>
  <c r="Z28" s="1"/>
  <c r="I28"/>
  <c r="H28"/>
  <c r="G28"/>
  <c r="F28"/>
  <c r="E28"/>
  <c r="D28"/>
  <c r="C28"/>
  <c r="Y27"/>
  <c r="X27"/>
  <c r="W27"/>
  <c r="V27"/>
  <c r="U27"/>
  <c r="T27"/>
  <c r="S27"/>
  <c r="R27"/>
  <c r="Q27"/>
  <c r="P27"/>
  <c r="O27"/>
  <c r="AD27" s="1"/>
  <c r="N27"/>
  <c r="AC27" s="1"/>
  <c r="M27"/>
  <c r="AB27" s="1"/>
  <c r="L27"/>
  <c r="AA27" s="1"/>
  <c r="K27"/>
  <c r="Z27" s="1"/>
  <c r="I27"/>
  <c r="H27"/>
  <c r="G27"/>
  <c r="F27"/>
  <c r="E27"/>
  <c r="D27"/>
  <c r="C27"/>
  <c r="Y26"/>
  <c r="X26"/>
  <c r="W26"/>
  <c r="V26"/>
  <c r="U26"/>
  <c r="T26"/>
  <c r="S26"/>
  <c r="R26"/>
  <c r="Q26"/>
  <c r="P26"/>
  <c r="O26"/>
  <c r="AD26" s="1"/>
  <c r="N26"/>
  <c r="AC26" s="1"/>
  <c r="M26"/>
  <c r="AB26" s="1"/>
  <c r="L26"/>
  <c r="AA26" s="1"/>
  <c r="K26"/>
  <c r="Z26" s="1"/>
  <c r="I26"/>
  <c r="H26"/>
  <c r="G26"/>
  <c r="F26"/>
  <c r="E26"/>
  <c r="D26"/>
  <c r="C26"/>
  <c r="Y25"/>
  <c r="X25"/>
  <c r="W25"/>
  <c r="V25"/>
  <c r="U25"/>
  <c r="T25"/>
  <c r="S25"/>
  <c r="R25"/>
  <c r="Q25"/>
  <c r="P25"/>
  <c r="O25"/>
  <c r="AD25" s="1"/>
  <c r="N25"/>
  <c r="AC25" s="1"/>
  <c r="M25"/>
  <c r="AB25" s="1"/>
  <c r="L25"/>
  <c r="AA25" s="1"/>
  <c r="K25"/>
  <c r="Z25" s="1"/>
  <c r="I25"/>
  <c r="H25"/>
  <c r="G25"/>
  <c r="F25"/>
  <c r="E25"/>
  <c r="D25"/>
  <c r="C25"/>
  <c r="Y24"/>
  <c r="X24"/>
  <c r="W24"/>
  <c r="V24"/>
  <c r="U24"/>
  <c r="T24"/>
  <c r="S24"/>
  <c r="R24"/>
  <c r="Q24"/>
  <c r="P24"/>
  <c r="O24"/>
  <c r="AD24" s="1"/>
  <c r="N24"/>
  <c r="AC24" s="1"/>
  <c r="M24"/>
  <c r="AB24" s="1"/>
  <c r="L24"/>
  <c r="AA24" s="1"/>
  <c r="K24"/>
  <c r="Z24" s="1"/>
  <c r="I24"/>
  <c r="H24"/>
  <c r="G24"/>
  <c r="F24"/>
  <c r="E24"/>
  <c r="D24"/>
  <c r="C24"/>
  <c r="Y23"/>
  <c r="X23"/>
  <c r="W23"/>
  <c r="V23"/>
  <c r="U23"/>
  <c r="T23"/>
  <c r="S23"/>
  <c r="R23"/>
  <c r="Q23"/>
  <c r="P23"/>
  <c r="O23"/>
  <c r="AD23" s="1"/>
  <c r="N23"/>
  <c r="AC23" s="1"/>
  <c r="M23"/>
  <c r="AB23" s="1"/>
  <c r="L23"/>
  <c r="AA23" s="1"/>
  <c r="K23"/>
  <c r="Z23" s="1"/>
  <c r="I23"/>
  <c r="H23"/>
  <c r="G23"/>
  <c r="F23"/>
  <c r="E23"/>
  <c r="D23"/>
  <c r="C23"/>
  <c r="Y22"/>
  <c r="X22"/>
  <c r="W22"/>
  <c r="V22"/>
  <c r="U22"/>
  <c r="T22"/>
  <c r="S22"/>
  <c r="R22"/>
  <c r="Q22"/>
  <c r="P22"/>
  <c r="O22"/>
  <c r="AD22" s="1"/>
  <c r="N22"/>
  <c r="AC22" s="1"/>
  <c r="M22"/>
  <c r="AB22" s="1"/>
  <c r="L22"/>
  <c r="AA22" s="1"/>
  <c r="K22"/>
  <c r="Z22" s="1"/>
  <c r="I22"/>
  <c r="H22"/>
  <c r="G22"/>
  <c r="F22"/>
  <c r="E22"/>
  <c r="D22"/>
  <c r="C22"/>
  <c r="Y21"/>
  <c r="X21"/>
  <c r="W21"/>
  <c r="V21"/>
  <c r="U21"/>
  <c r="T21"/>
  <c r="S21"/>
  <c r="R21"/>
  <c r="Q21"/>
  <c r="P21"/>
  <c r="O21"/>
  <c r="AD21" s="1"/>
  <c r="N21"/>
  <c r="AC21" s="1"/>
  <c r="M21"/>
  <c r="AB21" s="1"/>
  <c r="L21"/>
  <c r="AA21" s="1"/>
  <c r="K21"/>
  <c r="Z21" s="1"/>
  <c r="I21"/>
  <c r="H21"/>
  <c r="G21"/>
  <c r="F21"/>
  <c r="E21"/>
  <c r="D21"/>
  <c r="C21"/>
  <c r="Y20"/>
  <c r="X20"/>
  <c r="W20"/>
  <c r="V20"/>
  <c r="U20"/>
  <c r="T20"/>
  <c r="S20"/>
  <c r="R20"/>
  <c r="Q20"/>
  <c r="P20"/>
  <c r="O20"/>
  <c r="AD20" s="1"/>
  <c r="N20"/>
  <c r="AC20" s="1"/>
  <c r="M20"/>
  <c r="AB20" s="1"/>
  <c r="L20"/>
  <c r="AA20" s="1"/>
  <c r="K20"/>
  <c r="Z20" s="1"/>
  <c r="I20"/>
  <c r="H20"/>
  <c r="G20"/>
  <c r="F20"/>
  <c r="E20"/>
  <c r="D20"/>
  <c r="C20"/>
  <c r="Y19"/>
  <c r="X19"/>
  <c r="W19"/>
  <c r="V19"/>
  <c r="U19"/>
  <c r="T19"/>
  <c r="S19"/>
  <c r="R19"/>
  <c r="Q19"/>
  <c r="P19"/>
  <c r="O19"/>
  <c r="AD19" s="1"/>
  <c r="N19"/>
  <c r="AC19" s="1"/>
  <c r="M19"/>
  <c r="AB19" s="1"/>
  <c r="L19"/>
  <c r="AA19" s="1"/>
  <c r="K19"/>
  <c r="Z19" s="1"/>
  <c r="I19"/>
  <c r="H19"/>
  <c r="G19"/>
  <c r="F19"/>
  <c r="E19"/>
  <c r="D19"/>
  <c r="C19"/>
  <c r="Y18"/>
  <c r="X18"/>
  <c r="W18"/>
  <c r="V18"/>
  <c r="U18"/>
  <c r="T18"/>
  <c r="S18"/>
  <c r="R18"/>
  <c r="Q18"/>
  <c r="P18"/>
  <c r="O18"/>
  <c r="AD18" s="1"/>
  <c r="N18"/>
  <c r="AC18" s="1"/>
  <c r="M18"/>
  <c r="AB18" s="1"/>
  <c r="L18"/>
  <c r="AA18" s="1"/>
  <c r="K18"/>
  <c r="Z18" s="1"/>
  <c r="I18"/>
  <c r="H18"/>
  <c r="G18"/>
  <c r="F18"/>
  <c r="E18"/>
  <c r="D18"/>
  <c r="C18"/>
  <c r="Y17"/>
  <c r="X17"/>
  <c r="W17"/>
  <c r="V17"/>
  <c r="U17"/>
  <c r="T17"/>
  <c r="S17"/>
  <c r="R17"/>
  <c r="Q17"/>
  <c r="P17"/>
  <c r="O17"/>
  <c r="AD17" s="1"/>
  <c r="N17"/>
  <c r="AC17" s="1"/>
  <c r="M17"/>
  <c r="AB17" s="1"/>
  <c r="L17"/>
  <c r="AA17" s="1"/>
  <c r="K17"/>
  <c r="Z17" s="1"/>
  <c r="I17"/>
  <c r="H17"/>
  <c r="G17"/>
  <c r="F17"/>
  <c r="E17"/>
  <c r="D17"/>
  <c r="C17"/>
  <c r="Y16"/>
  <c r="X16"/>
  <c r="W16"/>
  <c r="V16"/>
  <c r="U16"/>
  <c r="T16"/>
  <c r="S16"/>
  <c r="R16"/>
  <c r="Q16"/>
  <c r="P16"/>
  <c r="O16"/>
  <c r="AD16" s="1"/>
  <c r="N16"/>
  <c r="AC16" s="1"/>
  <c r="M16"/>
  <c r="AB16" s="1"/>
  <c r="L16"/>
  <c r="AA16" s="1"/>
  <c r="K16"/>
  <c r="Z16" s="1"/>
  <c r="I16"/>
  <c r="H16"/>
  <c r="G16"/>
  <c r="F16"/>
  <c r="E16"/>
  <c r="D16"/>
  <c r="C16"/>
  <c r="Y15"/>
  <c r="X15"/>
  <c r="W15"/>
  <c r="V15"/>
  <c r="U15"/>
  <c r="T15"/>
  <c r="S15"/>
  <c r="R15"/>
  <c r="Q15"/>
  <c r="P15"/>
  <c r="O15"/>
  <c r="AD15" s="1"/>
  <c r="N15"/>
  <c r="AC15" s="1"/>
  <c r="M15"/>
  <c r="AB15" s="1"/>
  <c r="L15"/>
  <c r="AA15" s="1"/>
  <c r="K15"/>
  <c r="Z15" s="1"/>
  <c r="I15"/>
  <c r="H15"/>
  <c r="G15"/>
  <c r="F15"/>
  <c r="E15"/>
  <c r="D15"/>
  <c r="C15"/>
  <c r="Y14"/>
  <c r="X14"/>
  <c r="W14"/>
  <c r="V14"/>
  <c r="U14"/>
  <c r="T14"/>
  <c r="S14"/>
  <c r="R14"/>
  <c r="Q14"/>
  <c r="P14"/>
  <c r="O14"/>
  <c r="AD14" s="1"/>
  <c r="N14"/>
  <c r="AC14" s="1"/>
  <c r="M14"/>
  <c r="AB14" s="1"/>
  <c r="L14"/>
  <c r="AA14" s="1"/>
  <c r="K14"/>
  <c r="Z14" s="1"/>
  <c r="I14"/>
  <c r="H14"/>
  <c r="G14"/>
  <c r="F14"/>
  <c r="E14"/>
  <c r="D14"/>
  <c r="C14"/>
  <c r="Y13"/>
  <c r="X13"/>
  <c r="W13"/>
  <c r="V13"/>
  <c r="U13"/>
  <c r="T13"/>
  <c r="S13"/>
  <c r="R13"/>
  <c r="Q13"/>
  <c r="P13"/>
  <c r="O13"/>
  <c r="AD13" s="1"/>
  <c r="N13"/>
  <c r="AC13" s="1"/>
  <c r="M13"/>
  <c r="AB13" s="1"/>
  <c r="L13"/>
  <c r="AA13" s="1"/>
  <c r="K13"/>
  <c r="Z13" s="1"/>
  <c r="I13"/>
  <c r="H13"/>
  <c r="G13"/>
  <c r="F13"/>
  <c r="E13"/>
  <c r="D13"/>
  <c r="C13"/>
  <c r="Y12"/>
  <c r="X12"/>
  <c r="W12"/>
  <c r="V12"/>
  <c r="U12"/>
  <c r="T12"/>
  <c r="S12"/>
  <c r="R12"/>
  <c r="Q12"/>
  <c r="P12"/>
  <c r="O12"/>
  <c r="AD12" s="1"/>
  <c r="N12"/>
  <c r="AC12" s="1"/>
  <c r="M12"/>
  <c r="AB12" s="1"/>
  <c r="L12"/>
  <c r="AA12" s="1"/>
  <c r="K12"/>
  <c r="Z12" s="1"/>
  <c r="I12"/>
  <c r="H12"/>
  <c r="G12"/>
  <c r="F12"/>
  <c r="E12"/>
  <c r="D12"/>
  <c r="C12"/>
  <c r="Y11"/>
  <c r="X11"/>
  <c r="W11"/>
  <c r="V11"/>
  <c r="U11"/>
  <c r="T11"/>
  <c r="S11"/>
  <c r="R11"/>
  <c r="Q11"/>
  <c r="P11"/>
  <c r="O11"/>
  <c r="AD11" s="1"/>
  <c r="N11"/>
  <c r="AC11" s="1"/>
  <c r="M11"/>
  <c r="AB11" s="1"/>
  <c r="L11"/>
  <c r="AA11" s="1"/>
  <c r="K11"/>
  <c r="Z11" s="1"/>
  <c r="I11"/>
  <c r="H11"/>
  <c r="G11"/>
  <c r="F11"/>
  <c r="E11"/>
  <c r="D11"/>
  <c r="C11"/>
  <c r="Y10"/>
  <c r="X10"/>
  <c r="W10"/>
  <c r="V10"/>
  <c r="U10"/>
  <c r="T10"/>
  <c r="S10"/>
  <c r="R10"/>
  <c r="Q10"/>
  <c r="P10"/>
  <c r="O10"/>
  <c r="AD10" s="1"/>
  <c r="N10"/>
  <c r="AC10" s="1"/>
  <c r="M10"/>
  <c r="AB10" s="1"/>
  <c r="L10"/>
  <c r="AA10" s="1"/>
  <c r="K10"/>
  <c r="Z10" s="1"/>
  <c r="I10"/>
  <c r="H10"/>
  <c r="G10"/>
  <c r="F10"/>
  <c r="E10"/>
  <c r="D10"/>
  <c r="C10"/>
  <c r="Y9"/>
  <c r="X9"/>
  <c r="W9"/>
  <c r="V9"/>
  <c r="U9"/>
  <c r="T9"/>
  <c r="S9"/>
  <c r="R9"/>
  <c r="Q9"/>
  <c r="P9"/>
  <c r="O9"/>
  <c r="AD9" s="1"/>
  <c r="N9"/>
  <c r="AC9" s="1"/>
  <c r="M9"/>
  <c r="AB9" s="1"/>
  <c r="L9"/>
  <c r="AA9" s="1"/>
  <c r="K9"/>
  <c r="Z9" s="1"/>
  <c r="I9"/>
  <c r="H9"/>
  <c r="G9"/>
  <c r="F9"/>
  <c r="E9"/>
  <c r="D9"/>
  <c r="C9"/>
  <c r="Y8"/>
  <c r="X8"/>
  <c r="W8"/>
  <c r="V8"/>
  <c r="U8"/>
  <c r="T8"/>
  <c r="S8"/>
  <c r="R8"/>
  <c r="Q8"/>
  <c r="P8"/>
  <c r="O8"/>
  <c r="AD8" s="1"/>
  <c r="N8"/>
  <c r="AC8" s="1"/>
  <c r="M8"/>
  <c r="AB8" s="1"/>
  <c r="L8"/>
  <c r="AA8" s="1"/>
  <c r="K8"/>
  <c r="Z8" s="1"/>
  <c r="I8"/>
  <c r="H8"/>
  <c r="G8"/>
  <c r="F8"/>
  <c r="E8"/>
  <c r="D8"/>
  <c r="C8"/>
  <c r="Y7"/>
  <c r="X7"/>
  <c r="W7"/>
  <c r="V7"/>
  <c r="U7"/>
  <c r="T7"/>
  <c r="S7"/>
  <c r="R7"/>
  <c r="Q7"/>
  <c r="P7"/>
  <c r="O7"/>
  <c r="AD7" s="1"/>
  <c r="N7"/>
  <c r="AC7" s="1"/>
  <c r="M7"/>
  <c r="AB7" s="1"/>
  <c r="L7"/>
  <c r="AA7" s="1"/>
  <c r="K7"/>
  <c r="Z7" s="1"/>
  <c r="I7"/>
  <c r="H7"/>
  <c r="G7"/>
  <c r="F7"/>
  <c r="E7"/>
  <c r="D7"/>
  <c r="C7"/>
  <c r="Y6"/>
  <c r="X6"/>
  <c r="W6"/>
  <c r="V6"/>
  <c r="U6"/>
  <c r="T6"/>
  <c r="S6"/>
  <c r="R6"/>
  <c r="Q6"/>
  <c r="P6"/>
  <c r="O6"/>
  <c r="AD6" s="1"/>
  <c r="N6"/>
  <c r="AC6" s="1"/>
  <c r="M6"/>
  <c r="AB6" s="1"/>
  <c r="L6"/>
  <c r="AA6" s="1"/>
  <c r="K6"/>
  <c r="Z6" s="1"/>
  <c r="H6"/>
  <c r="G6"/>
  <c r="F6"/>
  <c r="E6"/>
  <c r="D6"/>
  <c r="C6"/>
  <c r="Y90" i="11"/>
  <c r="X90"/>
  <c r="W90"/>
  <c r="V90"/>
  <c r="U90"/>
  <c r="T90"/>
  <c r="S90"/>
  <c r="R90"/>
  <c r="Q90"/>
  <c r="P90"/>
  <c r="O90"/>
  <c r="AD90" s="1"/>
  <c r="N90"/>
  <c r="AC90" s="1"/>
  <c r="M90"/>
  <c r="AB90" s="1"/>
  <c r="L90"/>
  <c r="AA90" s="1"/>
  <c r="K90"/>
  <c r="Z90" s="1"/>
  <c r="I90"/>
  <c r="H90"/>
  <c r="G90"/>
  <c r="F90"/>
  <c r="E90"/>
  <c r="D90"/>
  <c r="C90"/>
  <c r="Y89"/>
  <c r="X89"/>
  <c r="W89"/>
  <c r="V89"/>
  <c r="U89"/>
  <c r="T89"/>
  <c r="S89"/>
  <c r="R89"/>
  <c r="Q89"/>
  <c r="P89"/>
  <c r="O89"/>
  <c r="AD89" s="1"/>
  <c r="N89"/>
  <c r="AC89" s="1"/>
  <c r="M89"/>
  <c r="AB89" s="1"/>
  <c r="L89"/>
  <c r="AA89" s="1"/>
  <c r="K89"/>
  <c r="Z89" s="1"/>
  <c r="I89"/>
  <c r="H89"/>
  <c r="G89"/>
  <c r="F89"/>
  <c r="E89"/>
  <c r="D89"/>
  <c r="C89"/>
  <c r="Y88"/>
  <c r="X88"/>
  <c r="W88"/>
  <c r="V88"/>
  <c r="U88"/>
  <c r="T88"/>
  <c r="S88"/>
  <c r="R88"/>
  <c r="Q88"/>
  <c r="P88"/>
  <c r="O88"/>
  <c r="AD88" s="1"/>
  <c r="N88"/>
  <c r="AC88" s="1"/>
  <c r="M88"/>
  <c r="AB88" s="1"/>
  <c r="L88"/>
  <c r="AA88" s="1"/>
  <c r="K88"/>
  <c r="Z88" s="1"/>
  <c r="I88"/>
  <c r="H88"/>
  <c r="G88"/>
  <c r="F88"/>
  <c r="E88"/>
  <c r="D88"/>
  <c r="C88"/>
  <c r="Y87"/>
  <c r="X87"/>
  <c r="W87"/>
  <c r="V87"/>
  <c r="U87"/>
  <c r="T87"/>
  <c r="S87"/>
  <c r="R87"/>
  <c r="Q87"/>
  <c r="P87"/>
  <c r="O87"/>
  <c r="AD87" s="1"/>
  <c r="N87"/>
  <c r="AC87" s="1"/>
  <c r="M87"/>
  <c r="AB87" s="1"/>
  <c r="L87"/>
  <c r="AA87" s="1"/>
  <c r="K87"/>
  <c r="Z87" s="1"/>
  <c r="I87"/>
  <c r="H87"/>
  <c r="G87"/>
  <c r="F87"/>
  <c r="E87"/>
  <c r="D87"/>
  <c r="C87"/>
  <c r="Y86"/>
  <c r="X86"/>
  <c r="W86"/>
  <c r="V86"/>
  <c r="U86"/>
  <c r="T86"/>
  <c r="S86"/>
  <c r="R86"/>
  <c r="Q86"/>
  <c r="P86"/>
  <c r="O86"/>
  <c r="AD86" s="1"/>
  <c r="N86"/>
  <c r="AC86" s="1"/>
  <c r="M86"/>
  <c r="AB86" s="1"/>
  <c r="L86"/>
  <c r="AA86" s="1"/>
  <c r="K86"/>
  <c r="Z86" s="1"/>
  <c r="I86"/>
  <c r="H86"/>
  <c r="G86"/>
  <c r="F86"/>
  <c r="E86"/>
  <c r="D86"/>
  <c r="C86"/>
  <c r="Y85"/>
  <c r="X85"/>
  <c r="W85"/>
  <c r="V85"/>
  <c r="U85"/>
  <c r="T85"/>
  <c r="S85"/>
  <c r="R85"/>
  <c r="Q85"/>
  <c r="P85"/>
  <c r="O85"/>
  <c r="AD85" s="1"/>
  <c r="N85"/>
  <c r="AC85" s="1"/>
  <c r="M85"/>
  <c r="AB85" s="1"/>
  <c r="L85"/>
  <c r="AA85" s="1"/>
  <c r="K85"/>
  <c r="Z85" s="1"/>
  <c r="I85"/>
  <c r="H85"/>
  <c r="G85"/>
  <c r="F85"/>
  <c r="E85"/>
  <c r="D85"/>
  <c r="C85"/>
  <c r="Y84"/>
  <c r="X84"/>
  <c r="W84"/>
  <c r="V84"/>
  <c r="U84"/>
  <c r="T84"/>
  <c r="S84"/>
  <c r="R84"/>
  <c r="Q84"/>
  <c r="P84"/>
  <c r="O84"/>
  <c r="AD84" s="1"/>
  <c r="N84"/>
  <c r="AC84" s="1"/>
  <c r="M84"/>
  <c r="AB84" s="1"/>
  <c r="L84"/>
  <c r="AA84" s="1"/>
  <c r="K84"/>
  <c r="Z84" s="1"/>
  <c r="I84"/>
  <c r="H84"/>
  <c r="G84"/>
  <c r="F84"/>
  <c r="E84"/>
  <c r="D84"/>
  <c r="C84"/>
  <c r="Y83"/>
  <c r="X83"/>
  <c r="W83"/>
  <c r="V83"/>
  <c r="U83"/>
  <c r="T83"/>
  <c r="S83"/>
  <c r="R83"/>
  <c r="Q83"/>
  <c r="P83"/>
  <c r="O83"/>
  <c r="AD83" s="1"/>
  <c r="N83"/>
  <c r="AC83" s="1"/>
  <c r="M83"/>
  <c r="AB83" s="1"/>
  <c r="L83"/>
  <c r="AA83" s="1"/>
  <c r="K83"/>
  <c r="Z83" s="1"/>
  <c r="I83"/>
  <c r="H83"/>
  <c r="G83"/>
  <c r="F83"/>
  <c r="E83"/>
  <c r="D83"/>
  <c r="C83"/>
  <c r="Y82"/>
  <c r="X82"/>
  <c r="W82"/>
  <c r="V82"/>
  <c r="U82"/>
  <c r="T82"/>
  <c r="S82"/>
  <c r="R82"/>
  <c r="Q82"/>
  <c r="P82"/>
  <c r="O82"/>
  <c r="AD82" s="1"/>
  <c r="N82"/>
  <c r="AC82" s="1"/>
  <c r="M82"/>
  <c r="AB82" s="1"/>
  <c r="L82"/>
  <c r="AA82" s="1"/>
  <c r="K82"/>
  <c r="Z82" s="1"/>
  <c r="I82"/>
  <c r="H82"/>
  <c r="G82"/>
  <c r="F82"/>
  <c r="E82"/>
  <c r="D82"/>
  <c r="C82"/>
  <c r="Y81"/>
  <c r="X81"/>
  <c r="W81"/>
  <c r="V81"/>
  <c r="U81"/>
  <c r="T81"/>
  <c r="S81"/>
  <c r="R81"/>
  <c r="Q81"/>
  <c r="P81"/>
  <c r="O81"/>
  <c r="AD81" s="1"/>
  <c r="N81"/>
  <c r="AC81" s="1"/>
  <c r="M81"/>
  <c r="AB81" s="1"/>
  <c r="L81"/>
  <c r="AA81" s="1"/>
  <c r="K81"/>
  <c r="Z81" s="1"/>
  <c r="I81"/>
  <c r="H81"/>
  <c r="G81"/>
  <c r="F81"/>
  <c r="E81"/>
  <c r="D81"/>
  <c r="C81"/>
  <c r="Y80"/>
  <c r="X80"/>
  <c r="W80"/>
  <c r="V80"/>
  <c r="U80"/>
  <c r="T80"/>
  <c r="S80"/>
  <c r="R80"/>
  <c r="Q80"/>
  <c r="P80"/>
  <c r="O80"/>
  <c r="AD80" s="1"/>
  <c r="N80"/>
  <c r="AC80" s="1"/>
  <c r="M80"/>
  <c r="AB80" s="1"/>
  <c r="L80"/>
  <c r="AA80" s="1"/>
  <c r="K80"/>
  <c r="Z80" s="1"/>
  <c r="I80"/>
  <c r="H80"/>
  <c r="G80"/>
  <c r="F80"/>
  <c r="E80"/>
  <c r="D80"/>
  <c r="C80"/>
  <c r="Y79"/>
  <c r="X79"/>
  <c r="W79"/>
  <c r="V79"/>
  <c r="U79"/>
  <c r="T79"/>
  <c r="S79"/>
  <c r="R79"/>
  <c r="Q79"/>
  <c r="P79"/>
  <c r="O79"/>
  <c r="AD79" s="1"/>
  <c r="N79"/>
  <c r="AC79" s="1"/>
  <c r="M79"/>
  <c r="AB79" s="1"/>
  <c r="L79"/>
  <c r="AA79" s="1"/>
  <c r="K79"/>
  <c r="Z79" s="1"/>
  <c r="I79"/>
  <c r="H79"/>
  <c r="G79"/>
  <c r="F79"/>
  <c r="E79"/>
  <c r="D79"/>
  <c r="C79"/>
  <c r="Y78"/>
  <c r="X78"/>
  <c r="W78"/>
  <c r="V78"/>
  <c r="U78"/>
  <c r="T78"/>
  <c r="S78"/>
  <c r="R78"/>
  <c r="Q78"/>
  <c r="P78"/>
  <c r="O78"/>
  <c r="AD78" s="1"/>
  <c r="N78"/>
  <c r="AC78" s="1"/>
  <c r="M78"/>
  <c r="AB78" s="1"/>
  <c r="L78"/>
  <c r="AA78" s="1"/>
  <c r="K78"/>
  <c r="Z78" s="1"/>
  <c r="I78"/>
  <c r="H78"/>
  <c r="G78"/>
  <c r="F78"/>
  <c r="E78"/>
  <c r="D78"/>
  <c r="C78"/>
  <c r="Y77"/>
  <c r="X77"/>
  <c r="W77"/>
  <c r="V77"/>
  <c r="U77"/>
  <c r="T77"/>
  <c r="S77"/>
  <c r="R77"/>
  <c r="Q77"/>
  <c r="P77"/>
  <c r="O77"/>
  <c r="AD77" s="1"/>
  <c r="N77"/>
  <c r="AC77" s="1"/>
  <c r="M77"/>
  <c r="AB77" s="1"/>
  <c r="L77"/>
  <c r="AA77" s="1"/>
  <c r="K77"/>
  <c r="Z77" s="1"/>
  <c r="I77"/>
  <c r="H77"/>
  <c r="G77"/>
  <c r="F77"/>
  <c r="E77"/>
  <c r="D77"/>
  <c r="C77"/>
  <c r="Y76"/>
  <c r="X76"/>
  <c r="W76"/>
  <c r="V76"/>
  <c r="U76"/>
  <c r="T76"/>
  <c r="S76"/>
  <c r="R76"/>
  <c r="Q76"/>
  <c r="P76"/>
  <c r="O76"/>
  <c r="AD76" s="1"/>
  <c r="N76"/>
  <c r="AC76" s="1"/>
  <c r="M76"/>
  <c r="AB76" s="1"/>
  <c r="L76"/>
  <c r="AA76" s="1"/>
  <c r="K76"/>
  <c r="Z76" s="1"/>
  <c r="I76"/>
  <c r="H76"/>
  <c r="G76"/>
  <c r="F76"/>
  <c r="E76"/>
  <c r="D76"/>
  <c r="C76"/>
  <c r="Y75"/>
  <c r="X75"/>
  <c r="W75"/>
  <c r="V75"/>
  <c r="U75"/>
  <c r="T75"/>
  <c r="S75"/>
  <c r="R75"/>
  <c r="Q75"/>
  <c r="P75"/>
  <c r="O75"/>
  <c r="AD75" s="1"/>
  <c r="N75"/>
  <c r="AC75" s="1"/>
  <c r="M75"/>
  <c r="AB75" s="1"/>
  <c r="L75"/>
  <c r="AA75" s="1"/>
  <c r="K75"/>
  <c r="Z75" s="1"/>
  <c r="I75"/>
  <c r="H75"/>
  <c r="G75"/>
  <c r="F75"/>
  <c r="E75"/>
  <c r="D75"/>
  <c r="C75"/>
  <c r="Y74"/>
  <c r="X74"/>
  <c r="W74"/>
  <c r="V74"/>
  <c r="U74"/>
  <c r="T74"/>
  <c r="S74"/>
  <c r="R74"/>
  <c r="Q74"/>
  <c r="P74"/>
  <c r="O74"/>
  <c r="AD74" s="1"/>
  <c r="N74"/>
  <c r="AC74" s="1"/>
  <c r="M74"/>
  <c r="AB74" s="1"/>
  <c r="L74"/>
  <c r="AA74" s="1"/>
  <c r="K74"/>
  <c r="Z74" s="1"/>
  <c r="I74"/>
  <c r="H74"/>
  <c r="G74"/>
  <c r="F74"/>
  <c r="E74"/>
  <c r="D74"/>
  <c r="C74"/>
  <c r="Y73"/>
  <c r="X73"/>
  <c r="W73"/>
  <c r="V73"/>
  <c r="U73"/>
  <c r="T73"/>
  <c r="S73"/>
  <c r="R73"/>
  <c r="Q73"/>
  <c r="P73"/>
  <c r="O73"/>
  <c r="AD73" s="1"/>
  <c r="N73"/>
  <c r="AC73" s="1"/>
  <c r="M73"/>
  <c r="AB73" s="1"/>
  <c r="L73"/>
  <c r="AA73" s="1"/>
  <c r="K73"/>
  <c r="Z73" s="1"/>
  <c r="I73"/>
  <c r="H73"/>
  <c r="G73"/>
  <c r="F73"/>
  <c r="E73"/>
  <c r="D73"/>
  <c r="C73"/>
  <c r="Y72"/>
  <c r="X72"/>
  <c r="W72"/>
  <c r="V72"/>
  <c r="U72"/>
  <c r="T72"/>
  <c r="S72"/>
  <c r="R72"/>
  <c r="Q72"/>
  <c r="P72"/>
  <c r="O72"/>
  <c r="AD72" s="1"/>
  <c r="N72"/>
  <c r="AC72" s="1"/>
  <c r="M72"/>
  <c r="AB72" s="1"/>
  <c r="L72"/>
  <c r="AA72" s="1"/>
  <c r="K72"/>
  <c r="Z72" s="1"/>
  <c r="I72"/>
  <c r="H72"/>
  <c r="G72"/>
  <c r="F72"/>
  <c r="E72"/>
  <c r="D72"/>
  <c r="C72"/>
  <c r="Y71"/>
  <c r="X71"/>
  <c r="W71"/>
  <c r="V71"/>
  <c r="U71"/>
  <c r="T71"/>
  <c r="S71"/>
  <c r="R71"/>
  <c r="Q71"/>
  <c r="P71"/>
  <c r="O71"/>
  <c r="AD71" s="1"/>
  <c r="N71"/>
  <c r="AC71" s="1"/>
  <c r="M71"/>
  <c r="AB71" s="1"/>
  <c r="L71"/>
  <c r="AA71" s="1"/>
  <c r="K71"/>
  <c r="Z71" s="1"/>
  <c r="I71"/>
  <c r="H71"/>
  <c r="G71"/>
  <c r="F71"/>
  <c r="E71"/>
  <c r="D71"/>
  <c r="C71"/>
  <c r="Y70"/>
  <c r="X70"/>
  <c r="W70"/>
  <c r="V70"/>
  <c r="U70"/>
  <c r="T70"/>
  <c r="S70"/>
  <c r="R70"/>
  <c r="Q70"/>
  <c r="P70"/>
  <c r="O70"/>
  <c r="AD70" s="1"/>
  <c r="N70"/>
  <c r="AC70" s="1"/>
  <c r="M70"/>
  <c r="AB70" s="1"/>
  <c r="L70"/>
  <c r="AA70" s="1"/>
  <c r="K70"/>
  <c r="Z70" s="1"/>
  <c r="I70"/>
  <c r="H70"/>
  <c r="G70"/>
  <c r="F70"/>
  <c r="E70"/>
  <c r="D70"/>
  <c r="C70"/>
  <c r="Y69"/>
  <c r="X69"/>
  <c r="W69"/>
  <c r="V69"/>
  <c r="U69"/>
  <c r="T69"/>
  <c r="S69"/>
  <c r="R69"/>
  <c r="Q69"/>
  <c r="P69"/>
  <c r="O69"/>
  <c r="AD69" s="1"/>
  <c r="N69"/>
  <c r="AC69" s="1"/>
  <c r="M69"/>
  <c r="AB69" s="1"/>
  <c r="L69"/>
  <c r="AA69" s="1"/>
  <c r="K69"/>
  <c r="Z69" s="1"/>
  <c r="I69"/>
  <c r="H69"/>
  <c r="G69"/>
  <c r="F69"/>
  <c r="E69"/>
  <c r="D69"/>
  <c r="C69"/>
  <c r="Y68"/>
  <c r="X68"/>
  <c r="W68"/>
  <c r="V68"/>
  <c r="U68"/>
  <c r="T68"/>
  <c r="S68"/>
  <c r="R68"/>
  <c r="Q68"/>
  <c r="P68"/>
  <c r="O68"/>
  <c r="AD68" s="1"/>
  <c r="N68"/>
  <c r="AC68" s="1"/>
  <c r="M68"/>
  <c r="AB68" s="1"/>
  <c r="L68"/>
  <c r="AA68" s="1"/>
  <c r="K68"/>
  <c r="Z68" s="1"/>
  <c r="I68"/>
  <c r="H68"/>
  <c r="G68"/>
  <c r="F68"/>
  <c r="E68"/>
  <c r="D68"/>
  <c r="C68"/>
  <c r="Y67"/>
  <c r="X67"/>
  <c r="W67"/>
  <c r="V67"/>
  <c r="U67"/>
  <c r="T67"/>
  <c r="S67"/>
  <c r="R67"/>
  <c r="Q67"/>
  <c r="P67"/>
  <c r="O67"/>
  <c r="AD67" s="1"/>
  <c r="N67"/>
  <c r="AC67" s="1"/>
  <c r="M67"/>
  <c r="AB67" s="1"/>
  <c r="L67"/>
  <c r="AA67" s="1"/>
  <c r="K67"/>
  <c r="Z67" s="1"/>
  <c r="I67"/>
  <c r="H67"/>
  <c r="G67"/>
  <c r="F67"/>
  <c r="E67"/>
  <c r="D67"/>
  <c r="C67"/>
  <c r="Y66"/>
  <c r="X66"/>
  <c r="W66"/>
  <c r="V66"/>
  <c r="U66"/>
  <c r="T66"/>
  <c r="S66"/>
  <c r="R66"/>
  <c r="Q66"/>
  <c r="P66"/>
  <c r="O66"/>
  <c r="AD66" s="1"/>
  <c r="N66"/>
  <c r="AC66" s="1"/>
  <c r="M66"/>
  <c r="AB66" s="1"/>
  <c r="L66"/>
  <c r="AA66" s="1"/>
  <c r="K66"/>
  <c r="Z66" s="1"/>
  <c r="I66"/>
  <c r="H66"/>
  <c r="G66"/>
  <c r="F66"/>
  <c r="E66"/>
  <c r="D66"/>
  <c r="C66"/>
  <c r="Y65"/>
  <c r="X65"/>
  <c r="W65"/>
  <c r="V65"/>
  <c r="U65"/>
  <c r="T65"/>
  <c r="S65"/>
  <c r="R65"/>
  <c r="Q65"/>
  <c r="P65"/>
  <c r="O65"/>
  <c r="AD65" s="1"/>
  <c r="N65"/>
  <c r="AC65" s="1"/>
  <c r="M65"/>
  <c r="AB65" s="1"/>
  <c r="L65"/>
  <c r="AA65" s="1"/>
  <c r="K65"/>
  <c r="Z65" s="1"/>
  <c r="I65"/>
  <c r="H65"/>
  <c r="G65"/>
  <c r="F65"/>
  <c r="E65"/>
  <c r="D65"/>
  <c r="C65"/>
  <c r="Y64"/>
  <c r="X64"/>
  <c r="W64"/>
  <c r="V64"/>
  <c r="U64"/>
  <c r="T64"/>
  <c r="S64"/>
  <c r="R64"/>
  <c r="Q64"/>
  <c r="P64"/>
  <c r="O64"/>
  <c r="AD64" s="1"/>
  <c r="N64"/>
  <c r="AC64" s="1"/>
  <c r="M64"/>
  <c r="AB64" s="1"/>
  <c r="L64"/>
  <c r="AA64" s="1"/>
  <c r="K64"/>
  <c r="Z64" s="1"/>
  <c r="I64"/>
  <c r="H64"/>
  <c r="G64"/>
  <c r="F64"/>
  <c r="E64"/>
  <c r="D64"/>
  <c r="C64"/>
  <c r="Y63"/>
  <c r="X63"/>
  <c r="W63"/>
  <c r="V63"/>
  <c r="U63"/>
  <c r="T63"/>
  <c r="S63"/>
  <c r="R63"/>
  <c r="Q63"/>
  <c r="P63"/>
  <c r="O63"/>
  <c r="AD63" s="1"/>
  <c r="N63"/>
  <c r="AC63" s="1"/>
  <c r="M63"/>
  <c r="AB63" s="1"/>
  <c r="L63"/>
  <c r="AA63" s="1"/>
  <c r="K63"/>
  <c r="Z63" s="1"/>
  <c r="I63"/>
  <c r="H63"/>
  <c r="G63"/>
  <c r="F63"/>
  <c r="E63"/>
  <c r="D63"/>
  <c r="C63"/>
  <c r="Y62"/>
  <c r="X62"/>
  <c r="W62"/>
  <c r="V62"/>
  <c r="U62"/>
  <c r="T62"/>
  <c r="S62"/>
  <c r="R62"/>
  <c r="Q62"/>
  <c r="P62"/>
  <c r="O62"/>
  <c r="AD62" s="1"/>
  <c r="N62"/>
  <c r="AC62" s="1"/>
  <c r="M62"/>
  <c r="AB62" s="1"/>
  <c r="L62"/>
  <c r="AA62" s="1"/>
  <c r="K62"/>
  <c r="Z62" s="1"/>
  <c r="I62"/>
  <c r="H62"/>
  <c r="G62"/>
  <c r="F62"/>
  <c r="E62"/>
  <c r="D62"/>
  <c r="C62"/>
  <c r="Y61"/>
  <c r="X61"/>
  <c r="W61"/>
  <c r="V61"/>
  <c r="U61"/>
  <c r="T61"/>
  <c r="S61"/>
  <c r="R61"/>
  <c r="Q61"/>
  <c r="P61"/>
  <c r="O61"/>
  <c r="AD61" s="1"/>
  <c r="N61"/>
  <c r="AC61" s="1"/>
  <c r="M61"/>
  <c r="AB61" s="1"/>
  <c r="L61"/>
  <c r="AA61" s="1"/>
  <c r="K61"/>
  <c r="Z61" s="1"/>
  <c r="I61"/>
  <c r="H61"/>
  <c r="G61"/>
  <c r="F61"/>
  <c r="E61"/>
  <c r="D61"/>
  <c r="C61"/>
  <c r="Y57"/>
  <c r="X57"/>
  <c r="W57"/>
  <c r="V57"/>
  <c r="U57"/>
  <c r="T57"/>
  <c r="S57"/>
  <c r="R57"/>
  <c r="Q57"/>
  <c r="P57"/>
  <c r="O57"/>
  <c r="AD57" s="1"/>
  <c r="N57"/>
  <c r="AC57" s="1"/>
  <c r="M57"/>
  <c r="AB57" s="1"/>
  <c r="L57"/>
  <c r="AA57" s="1"/>
  <c r="K57"/>
  <c r="Z57" s="1"/>
  <c r="I57"/>
  <c r="H57"/>
  <c r="G57"/>
  <c r="F57"/>
  <c r="E57"/>
  <c r="D57"/>
  <c r="C57"/>
  <c r="Y56"/>
  <c r="X56"/>
  <c r="W56"/>
  <c r="V56"/>
  <c r="U56"/>
  <c r="T56"/>
  <c r="S56"/>
  <c r="R56"/>
  <c r="Q56"/>
  <c r="P56"/>
  <c r="O56"/>
  <c r="AD56" s="1"/>
  <c r="N56"/>
  <c r="AC56" s="1"/>
  <c r="M56"/>
  <c r="AB56" s="1"/>
  <c r="L56"/>
  <c r="AA56" s="1"/>
  <c r="K56"/>
  <c r="Z56" s="1"/>
  <c r="I56"/>
  <c r="H56"/>
  <c r="G56"/>
  <c r="F56"/>
  <c r="E56"/>
  <c r="D56"/>
  <c r="C56"/>
  <c r="Y54"/>
  <c r="X54"/>
  <c r="W54"/>
  <c r="V54"/>
  <c r="U54"/>
  <c r="T54"/>
  <c r="S54"/>
  <c r="R54"/>
  <c r="Q54"/>
  <c r="P54"/>
  <c r="O54"/>
  <c r="AD54" s="1"/>
  <c r="N54"/>
  <c r="AC54" s="1"/>
  <c r="M54"/>
  <c r="AB54" s="1"/>
  <c r="L54"/>
  <c r="AA54" s="1"/>
  <c r="K54"/>
  <c r="Z54" s="1"/>
  <c r="I54"/>
  <c r="H54"/>
  <c r="G54"/>
  <c r="F54"/>
  <c r="E54"/>
  <c r="D54"/>
  <c r="C54"/>
  <c r="Y53"/>
  <c r="X53"/>
  <c r="W53"/>
  <c r="V53"/>
  <c r="U53"/>
  <c r="T53"/>
  <c r="S53"/>
  <c r="R53"/>
  <c r="Q53"/>
  <c r="P53"/>
  <c r="O53"/>
  <c r="AD53" s="1"/>
  <c r="N53"/>
  <c r="AC53" s="1"/>
  <c r="M53"/>
  <c r="AB53" s="1"/>
  <c r="L53"/>
  <c r="AA53" s="1"/>
  <c r="K53"/>
  <c r="Z53" s="1"/>
  <c r="I53"/>
  <c r="H53"/>
  <c r="G53"/>
  <c r="F53"/>
  <c r="E53"/>
  <c r="D53"/>
  <c r="C53"/>
  <c r="Y52"/>
  <c r="X52"/>
  <c r="W52"/>
  <c r="V52"/>
  <c r="U52"/>
  <c r="T52"/>
  <c r="S52"/>
  <c r="R52"/>
  <c r="Q52"/>
  <c r="P52"/>
  <c r="O52"/>
  <c r="AD52" s="1"/>
  <c r="N52"/>
  <c r="AC52" s="1"/>
  <c r="M52"/>
  <c r="AB52" s="1"/>
  <c r="L52"/>
  <c r="AA52" s="1"/>
  <c r="K52"/>
  <c r="Z52" s="1"/>
  <c r="I52"/>
  <c r="H52"/>
  <c r="G52"/>
  <c r="F52"/>
  <c r="E52"/>
  <c r="D52"/>
  <c r="C52"/>
  <c r="Y51"/>
  <c r="X51"/>
  <c r="W51"/>
  <c r="V51"/>
  <c r="U51"/>
  <c r="T51"/>
  <c r="S51"/>
  <c r="R51"/>
  <c r="Q51"/>
  <c r="P51"/>
  <c r="O51"/>
  <c r="AD51" s="1"/>
  <c r="N51"/>
  <c r="AC51" s="1"/>
  <c r="M51"/>
  <c r="AB51" s="1"/>
  <c r="L51"/>
  <c r="AA51" s="1"/>
  <c r="K51"/>
  <c r="Z51" s="1"/>
  <c r="I51"/>
  <c r="H51"/>
  <c r="G51"/>
  <c r="F51"/>
  <c r="E51"/>
  <c r="D51"/>
  <c r="C51"/>
  <c r="Y50"/>
  <c r="X50"/>
  <c r="W50"/>
  <c r="V50"/>
  <c r="U50"/>
  <c r="T50"/>
  <c r="S50"/>
  <c r="R50"/>
  <c r="Q50"/>
  <c r="P50"/>
  <c r="O50"/>
  <c r="AD50" s="1"/>
  <c r="N50"/>
  <c r="AC50" s="1"/>
  <c r="M50"/>
  <c r="AB50" s="1"/>
  <c r="L50"/>
  <c r="AA50" s="1"/>
  <c r="K50"/>
  <c r="Z50" s="1"/>
  <c r="I50"/>
  <c r="H50"/>
  <c r="G50"/>
  <c r="F50"/>
  <c r="E50"/>
  <c r="D50"/>
  <c r="C50"/>
  <c r="Y49"/>
  <c r="X49"/>
  <c r="W49"/>
  <c r="V49"/>
  <c r="U49"/>
  <c r="T49"/>
  <c r="S49"/>
  <c r="R49"/>
  <c r="Q49"/>
  <c r="P49"/>
  <c r="O49"/>
  <c r="AD49" s="1"/>
  <c r="N49"/>
  <c r="AC49" s="1"/>
  <c r="M49"/>
  <c r="AB49" s="1"/>
  <c r="L49"/>
  <c r="AA49" s="1"/>
  <c r="K49"/>
  <c r="Z49" s="1"/>
  <c r="I49"/>
  <c r="H49"/>
  <c r="G49"/>
  <c r="F49"/>
  <c r="E49"/>
  <c r="D49"/>
  <c r="C49"/>
  <c r="Y48"/>
  <c r="X48"/>
  <c r="W48"/>
  <c r="V48"/>
  <c r="U48"/>
  <c r="T48"/>
  <c r="S48"/>
  <c r="R48"/>
  <c r="Q48"/>
  <c r="P48"/>
  <c r="O48"/>
  <c r="AD48" s="1"/>
  <c r="N48"/>
  <c r="AC48" s="1"/>
  <c r="M48"/>
  <c r="AB48" s="1"/>
  <c r="L48"/>
  <c r="AA48" s="1"/>
  <c r="K48"/>
  <c r="Z48" s="1"/>
  <c r="I48"/>
  <c r="H48"/>
  <c r="G48"/>
  <c r="F48"/>
  <c r="E48"/>
  <c r="D48"/>
  <c r="C48"/>
  <c r="Y47"/>
  <c r="X47"/>
  <c r="W47"/>
  <c r="V47"/>
  <c r="U47"/>
  <c r="T47"/>
  <c r="S47"/>
  <c r="R47"/>
  <c r="Q47"/>
  <c r="P47"/>
  <c r="O47"/>
  <c r="AD47" s="1"/>
  <c r="N47"/>
  <c r="AC47" s="1"/>
  <c r="M47"/>
  <c r="AB47" s="1"/>
  <c r="L47"/>
  <c r="AA47" s="1"/>
  <c r="K47"/>
  <c r="Z47" s="1"/>
  <c r="I47"/>
  <c r="H47"/>
  <c r="G47"/>
  <c r="F47"/>
  <c r="E47"/>
  <c r="D47"/>
  <c r="C47"/>
  <c r="Y46"/>
  <c r="X46"/>
  <c r="W46"/>
  <c r="V46"/>
  <c r="U46"/>
  <c r="T46"/>
  <c r="S46"/>
  <c r="R46"/>
  <c r="Q46"/>
  <c r="P46"/>
  <c r="O46"/>
  <c r="AD46" s="1"/>
  <c r="N46"/>
  <c r="AC46" s="1"/>
  <c r="M46"/>
  <c r="AB46" s="1"/>
  <c r="L46"/>
  <c r="AA46" s="1"/>
  <c r="K46"/>
  <c r="Z46" s="1"/>
  <c r="I46"/>
  <c r="H46"/>
  <c r="G46"/>
  <c r="F46"/>
  <c r="E46"/>
  <c r="D46"/>
  <c r="C46"/>
  <c r="Y45"/>
  <c r="X45"/>
  <c r="W45"/>
  <c r="V45"/>
  <c r="U45"/>
  <c r="T45"/>
  <c r="S45"/>
  <c r="R45"/>
  <c r="Q45"/>
  <c r="P45"/>
  <c r="O45"/>
  <c r="AD45" s="1"/>
  <c r="N45"/>
  <c r="AC45" s="1"/>
  <c r="M45"/>
  <c r="AB45" s="1"/>
  <c r="L45"/>
  <c r="AA45" s="1"/>
  <c r="K45"/>
  <c r="Z45" s="1"/>
  <c r="I45"/>
  <c r="H45"/>
  <c r="G45"/>
  <c r="F45"/>
  <c r="E45"/>
  <c r="D45"/>
  <c r="C45"/>
  <c r="Y43"/>
  <c r="X43"/>
  <c r="W43"/>
  <c r="V43"/>
  <c r="U43"/>
  <c r="T43"/>
  <c r="S43"/>
  <c r="R43"/>
  <c r="Q43"/>
  <c r="P43"/>
  <c r="O43"/>
  <c r="AD43" s="1"/>
  <c r="N43"/>
  <c r="AC43" s="1"/>
  <c r="M43"/>
  <c r="AB43" s="1"/>
  <c r="L43"/>
  <c r="AA43" s="1"/>
  <c r="K43"/>
  <c r="Z43" s="1"/>
  <c r="I43"/>
  <c r="H43"/>
  <c r="G43"/>
  <c r="F43"/>
  <c r="E43"/>
  <c r="D43"/>
  <c r="C43"/>
  <c r="Y42"/>
  <c r="X42"/>
  <c r="W42"/>
  <c r="V42"/>
  <c r="U42"/>
  <c r="T42"/>
  <c r="S42"/>
  <c r="R42"/>
  <c r="Q42"/>
  <c r="P42"/>
  <c r="O42"/>
  <c r="AD42" s="1"/>
  <c r="N42"/>
  <c r="AC42" s="1"/>
  <c r="M42"/>
  <c r="AB42" s="1"/>
  <c r="L42"/>
  <c r="AA42" s="1"/>
  <c r="K42"/>
  <c r="Z42" s="1"/>
  <c r="I42"/>
  <c r="H42"/>
  <c r="G42"/>
  <c r="F42"/>
  <c r="E42"/>
  <c r="D42"/>
  <c r="C42"/>
  <c r="Y41"/>
  <c r="X41"/>
  <c r="W41"/>
  <c r="V41"/>
  <c r="U41"/>
  <c r="T41"/>
  <c r="S41"/>
  <c r="R41"/>
  <c r="Q41"/>
  <c r="P41"/>
  <c r="O41"/>
  <c r="AD41" s="1"/>
  <c r="N41"/>
  <c r="AC41" s="1"/>
  <c r="M41"/>
  <c r="AB41" s="1"/>
  <c r="L41"/>
  <c r="AA41" s="1"/>
  <c r="K41"/>
  <c r="Z41" s="1"/>
  <c r="I41"/>
  <c r="H41"/>
  <c r="G41"/>
  <c r="F41"/>
  <c r="E41"/>
  <c r="D41"/>
  <c r="C41"/>
  <c r="Y40"/>
  <c r="X40"/>
  <c r="W40"/>
  <c r="V40"/>
  <c r="U40"/>
  <c r="T40"/>
  <c r="S40"/>
  <c r="R40"/>
  <c r="Q40"/>
  <c r="P40"/>
  <c r="O40"/>
  <c r="AD40" s="1"/>
  <c r="N40"/>
  <c r="AC40" s="1"/>
  <c r="M40"/>
  <c r="AB40" s="1"/>
  <c r="L40"/>
  <c r="AA40" s="1"/>
  <c r="K40"/>
  <c r="Z40" s="1"/>
  <c r="I40"/>
  <c r="H40"/>
  <c r="G40"/>
  <c r="F40"/>
  <c r="E40"/>
  <c r="D40"/>
  <c r="C40"/>
  <c r="Y39"/>
  <c r="X39"/>
  <c r="W39"/>
  <c r="V39"/>
  <c r="U39"/>
  <c r="T39"/>
  <c r="S39"/>
  <c r="R39"/>
  <c r="Q39"/>
  <c r="P39"/>
  <c r="O39"/>
  <c r="AD39" s="1"/>
  <c r="N39"/>
  <c r="AC39" s="1"/>
  <c r="M39"/>
  <c r="AB39" s="1"/>
  <c r="L39"/>
  <c r="AA39" s="1"/>
  <c r="K39"/>
  <c r="Z39" s="1"/>
  <c r="I39"/>
  <c r="H39"/>
  <c r="G39"/>
  <c r="F39"/>
  <c r="E39"/>
  <c r="D39"/>
  <c r="C39"/>
  <c r="Y38"/>
  <c r="X38"/>
  <c r="W38"/>
  <c r="V38"/>
  <c r="U38"/>
  <c r="T38"/>
  <c r="S38"/>
  <c r="R38"/>
  <c r="Q38"/>
  <c r="P38"/>
  <c r="O38"/>
  <c r="AD38" s="1"/>
  <c r="N38"/>
  <c r="AC38" s="1"/>
  <c r="M38"/>
  <c r="AB38" s="1"/>
  <c r="L38"/>
  <c r="AA38" s="1"/>
  <c r="K38"/>
  <c r="Z38" s="1"/>
  <c r="I38"/>
  <c r="H38"/>
  <c r="G38"/>
  <c r="F38"/>
  <c r="E38"/>
  <c r="D38"/>
  <c r="C38"/>
  <c r="Y37"/>
  <c r="X37"/>
  <c r="W37"/>
  <c r="V37"/>
  <c r="U37"/>
  <c r="T37"/>
  <c r="S37"/>
  <c r="R37"/>
  <c r="Q37"/>
  <c r="P37"/>
  <c r="O37"/>
  <c r="AD37" s="1"/>
  <c r="N37"/>
  <c r="AC37" s="1"/>
  <c r="M37"/>
  <c r="AB37" s="1"/>
  <c r="L37"/>
  <c r="AA37" s="1"/>
  <c r="K37"/>
  <c r="Z37" s="1"/>
  <c r="I37"/>
  <c r="H37"/>
  <c r="G37"/>
  <c r="F37"/>
  <c r="E37"/>
  <c r="D37"/>
  <c r="C37"/>
  <c r="Y36"/>
  <c r="X36"/>
  <c r="W36"/>
  <c r="V36"/>
  <c r="U36"/>
  <c r="T36"/>
  <c r="S36"/>
  <c r="R36"/>
  <c r="Q36"/>
  <c r="P36"/>
  <c r="O36"/>
  <c r="AD36" s="1"/>
  <c r="N36"/>
  <c r="AC36" s="1"/>
  <c r="M36"/>
  <c r="AB36" s="1"/>
  <c r="L36"/>
  <c r="AA36" s="1"/>
  <c r="K36"/>
  <c r="Z36" s="1"/>
  <c r="I36"/>
  <c r="H36"/>
  <c r="G36"/>
  <c r="F36"/>
  <c r="E36"/>
  <c r="D36"/>
  <c r="C36"/>
  <c r="Y35"/>
  <c r="X35"/>
  <c r="W35"/>
  <c r="V35"/>
  <c r="U35"/>
  <c r="T35"/>
  <c r="S35"/>
  <c r="R35"/>
  <c r="Q35"/>
  <c r="P35"/>
  <c r="O35"/>
  <c r="AD35" s="1"/>
  <c r="N35"/>
  <c r="AC35" s="1"/>
  <c r="M35"/>
  <c r="AB35" s="1"/>
  <c r="L35"/>
  <c r="AA35" s="1"/>
  <c r="K35"/>
  <c r="Z35" s="1"/>
  <c r="I35"/>
  <c r="H35"/>
  <c r="G35"/>
  <c r="F35"/>
  <c r="E35"/>
  <c r="D35"/>
  <c r="C35"/>
  <c r="Y34"/>
  <c r="X34"/>
  <c r="W34"/>
  <c r="V34"/>
  <c r="U34"/>
  <c r="T34"/>
  <c r="S34"/>
  <c r="R34"/>
  <c r="Q34"/>
  <c r="P34"/>
  <c r="O34"/>
  <c r="AD34" s="1"/>
  <c r="N34"/>
  <c r="AC34" s="1"/>
  <c r="M34"/>
  <c r="AB34" s="1"/>
  <c r="L34"/>
  <c r="AA34" s="1"/>
  <c r="K34"/>
  <c r="Z34" s="1"/>
  <c r="I34"/>
  <c r="H34"/>
  <c r="G34"/>
  <c r="F34"/>
  <c r="E34"/>
  <c r="D34"/>
  <c r="C34"/>
  <c r="Y33"/>
  <c r="X33"/>
  <c r="W33"/>
  <c r="V33"/>
  <c r="U33"/>
  <c r="T33"/>
  <c r="S33"/>
  <c r="R33"/>
  <c r="Q33"/>
  <c r="P33"/>
  <c r="O33"/>
  <c r="AD33" s="1"/>
  <c r="N33"/>
  <c r="AC33" s="1"/>
  <c r="M33"/>
  <c r="AB33" s="1"/>
  <c r="L33"/>
  <c r="AA33" s="1"/>
  <c r="K33"/>
  <c r="Z33" s="1"/>
  <c r="I33"/>
  <c r="H33"/>
  <c r="G33"/>
  <c r="F33"/>
  <c r="E33"/>
  <c r="D33"/>
  <c r="C33"/>
  <c r="Y32"/>
  <c r="X32"/>
  <c r="W32"/>
  <c r="V32"/>
  <c r="U32"/>
  <c r="T32"/>
  <c r="S32"/>
  <c r="R32"/>
  <c r="Q32"/>
  <c r="P32"/>
  <c r="O32"/>
  <c r="AD32" s="1"/>
  <c r="N32"/>
  <c r="AC32" s="1"/>
  <c r="M32"/>
  <c r="AB32" s="1"/>
  <c r="L32"/>
  <c r="AA32" s="1"/>
  <c r="K32"/>
  <c r="Z32" s="1"/>
  <c r="I32"/>
  <c r="H32"/>
  <c r="G32"/>
  <c r="F32"/>
  <c r="E32"/>
  <c r="D32"/>
  <c r="C32"/>
  <c r="Y31"/>
  <c r="X31"/>
  <c r="W31"/>
  <c r="V31"/>
  <c r="U31"/>
  <c r="T31"/>
  <c r="S31"/>
  <c r="R31"/>
  <c r="Q31"/>
  <c r="P31"/>
  <c r="O31"/>
  <c r="AD31" s="1"/>
  <c r="N31"/>
  <c r="AC31" s="1"/>
  <c r="M31"/>
  <c r="AB31" s="1"/>
  <c r="L31"/>
  <c r="AA31" s="1"/>
  <c r="K31"/>
  <c r="Z31" s="1"/>
  <c r="I31"/>
  <c r="H31"/>
  <c r="G31"/>
  <c r="F31"/>
  <c r="E31"/>
  <c r="D31"/>
  <c r="C31"/>
  <c r="Y30"/>
  <c r="X30"/>
  <c r="W30"/>
  <c r="V30"/>
  <c r="U30"/>
  <c r="T30"/>
  <c r="S30"/>
  <c r="R30"/>
  <c r="Q30"/>
  <c r="P30"/>
  <c r="O30"/>
  <c r="AD30" s="1"/>
  <c r="N30"/>
  <c r="AC30" s="1"/>
  <c r="M30"/>
  <c r="AB30" s="1"/>
  <c r="L30"/>
  <c r="AA30" s="1"/>
  <c r="K30"/>
  <c r="Z30" s="1"/>
  <c r="I30"/>
  <c r="H30"/>
  <c r="G30"/>
  <c r="F30"/>
  <c r="E30"/>
  <c r="D30"/>
  <c r="C30"/>
  <c r="Y29"/>
  <c r="X29"/>
  <c r="W29"/>
  <c r="V29"/>
  <c r="U29"/>
  <c r="T29"/>
  <c r="S29"/>
  <c r="R29"/>
  <c r="Q29"/>
  <c r="P29"/>
  <c r="O29"/>
  <c r="AD29" s="1"/>
  <c r="N29"/>
  <c r="AC29" s="1"/>
  <c r="M29"/>
  <c r="AB29" s="1"/>
  <c r="L29"/>
  <c r="AA29" s="1"/>
  <c r="K29"/>
  <c r="Z29" s="1"/>
  <c r="I29"/>
  <c r="H29"/>
  <c r="G29"/>
  <c r="F29"/>
  <c r="E29"/>
  <c r="D29"/>
  <c r="C29"/>
  <c r="Y28"/>
  <c r="X28"/>
  <c r="W28"/>
  <c r="V28"/>
  <c r="U28"/>
  <c r="T28"/>
  <c r="S28"/>
  <c r="R28"/>
  <c r="Q28"/>
  <c r="P28"/>
  <c r="O28"/>
  <c r="AD28" s="1"/>
  <c r="N28"/>
  <c r="AC28" s="1"/>
  <c r="M28"/>
  <c r="AB28" s="1"/>
  <c r="L28"/>
  <c r="AA28" s="1"/>
  <c r="K28"/>
  <c r="Z28" s="1"/>
  <c r="I28"/>
  <c r="H28"/>
  <c r="G28"/>
  <c r="F28"/>
  <c r="E28"/>
  <c r="D28"/>
  <c r="C28"/>
  <c r="Y27"/>
  <c r="X27"/>
  <c r="W27"/>
  <c r="V27"/>
  <c r="U27"/>
  <c r="T27"/>
  <c r="S27"/>
  <c r="R27"/>
  <c r="Q27"/>
  <c r="P27"/>
  <c r="O27"/>
  <c r="AD27" s="1"/>
  <c r="N27"/>
  <c r="AC27" s="1"/>
  <c r="M27"/>
  <c r="AB27" s="1"/>
  <c r="L27"/>
  <c r="AA27" s="1"/>
  <c r="K27"/>
  <c r="Z27" s="1"/>
  <c r="I27"/>
  <c r="H27"/>
  <c r="G27"/>
  <c r="F27"/>
  <c r="E27"/>
  <c r="D27"/>
  <c r="C27"/>
  <c r="Y26"/>
  <c r="X26"/>
  <c r="W26"/>
  <c r="V26"/>
  <c r="U26"/>
  <c r="T26"/>
  <c r="S26"/>
  <c r="R26"/>
  <c r="Q26"/>
  <c r="P26"/>
  <c r="O26"/>
  <c r="AD26" s="1"/>
  <c r="N26"/>
  <c r="AC26" s="1"/>
  <c r="M26"/>
  <c r="AB26" s="1"/>
  <c r="L26"/>
  <c r="AA26" s="1"/>
  <c r="K26"/>
  <c r="Z26" s="1"/>
  <c r="I26"/>
  <c r="H26"/>
  <c r="G26"/>
  <c r="F26"/>
  <c r="E26"/>
  <c r="D26"/>
  <c r="C26"/>
  <c r="Y25"/>
  <c r="X25"/>
  <c r="W25"/>
  <c r="V25"/>
  <c r="U25"/>
  <c r="T25"/>
  <c r="S25"/>
  <c r="R25"/>
  <c r="Q25"/>
  <c r="P25"/>
  <c r="O25"/>
  <c r="AD25" s="1"/>
  <c r="N25"/>
  <c r="AC25" s="1"/>
  <c r="M25"/>
  <c r="AB25" s="1"/>
  <c r="L25"/>
  <c r="AA25" s="1"/>
  <c r="K25"/>
  <c r="Z25" s="1"/>
  <c r="I25"/>
  <c r="H25"/>
  <c r="G25"/>
  <c r="F25"/>
  <c r="E25"/>
  <c r="D25"/>
  <c r="C25"/>
  <c r="Y24"/>
  <c r="X24"/>
  <c r="W24"/>
  <c r="V24"/>
  <c r="U24"/>
  <c r="T24"/>
  <c r="S24"/>
  <c r="R24"/>
  <c r="Q24"/>
  <c r="P24"/>
  <c r="O24"/>
  <c r="AD24" s="1"/>
  <c r="N24"/>
  <c r="AC24" s="1"/>
  <c r="M24"/>
  <c r="AB24" s="1"/>
  <c r="L24"/>
  <c r="AA24" s="1"/>
  <c r="K24"/>
  <c r="Z24" s="1"/>
  <c r="I24"/>
  <c r="H24"/>
  <c r="G24"/>
  <c r="F24"/>
  <c r="E24"/>
  <c r="D24"/>
  <c r="C24"/>
  <c r="Y23"/>
  <c r="X23"/>
  <c r="W23"/>
  <c r="V23"/>
  <c r="U23"/>
  <c r="T23"/>
  <c r="S23"/>
  <c r="R23"/>
  <c r="Q23"/>
  <c r="P23"/>
  <c r="O23"/>
  <c r="AD23" s="1"/>
  <c r="N23"/>
  <c r="AC23" s="1"/>
  <c r="M23"/>
  <c r="AB23" s="1"/>
  <c r="L23"/>
  <c r="AA23" s="1"/>
  <c r="K23"/>
  <c r="Z23" s="1"/>
  <c r="I23"/>
  <c r="H23"/>
  <c r="G23"/>
  <c r="F23"/>
  <c r="E23"/>
  <c r="D23"/>
  <c r="C23"/>
  <c r="Y22"/>
  <c r="X22"/>
  <c r="W22"/>
  <c r="V22"/>
  <c r="U22"/>
  <c r="T22"/>
  <c r="S22"/>
  <c r="R22"/>
  <c r="Q22"/>
  <c r="P22"/>
  <c r="O22"/>
  <c r="AD22" s="1"/>
  <c r="N22"/>
  <c r="AC22" s="1"/>
  <c r="M22"/>
  <c r="AB22" s="1"/>
  <c r="L22"/>
  <c r="AA22" s="1"/>
  <c r="K22"/>
  <c r="Z22" s="1"/>
  <c r="I22"/>
  <c r="H22"/>
  <c r="G22"/>
  <c r="F22"/>
  <c r="E22"/>
  <c r="D22"/>
  <c r="C22"/>
  <c r="Y21"/>
  <c r="X21"/>
  <c r="W21"/>
  <c r="V21"/>
  <c r="U21"/>
  <c r="T21"/>
  <c r="S21"/>
  <c r="R21"/>
  <c r="Q21"/>
  <c r="P21"/>
  <c r="O21"/>
  <c r="AD21" s="1"/>
  <c r="N21"/>
  <c r="AC21" s="1"/>
  <c r="M21"/>
  <c r="AB21" s="1"/>
  <c r="L21"/>
  <c r="AA21" s="1"/>
  <c r="K21"/>
  <c r="Z21" s="1"/>
  <c r="I21"/>
  <c r="H21"/>
  <c r="G21"/>
  <c r="F21"/>
  <c r="E21"/>
  <c r="D21"/>
  <c r="C21"/>
  <c r="Y20"/>
  <c r="X20"/>
  <c r="W20"/>
  <c r="V20"/>
  <c r="U20"/>
  <c r="T20"/>
  <c r="S20"/>
  <c r="R20"/>
  <c r="Q20"/>
  <c r="P20"/>
  <c r="O20"/>
  <c r="AD20" s="1"/>
  <c r="N20"/>
  <c r="AC20" s="1"/>
  <c r="M20"/>
  <c r="AB20" s="1"/>
  <c r="L20"/>
  <c r="AA20" s="1"/>
  <c r="K20"/>
  <c r="Z20" s="1"/>
  <c r="I20"/>
  <c r="H20"/>
  <c r="G20"/>
  <c r="F20"/>
  <c r="E20"/>
  <c r="D20"/>
  <c r="C20"/>
  <c r="Y19"/>
  <c r="X19"/>
  <c r="W19"/>
  <c r="V19"/>
  <c r="U19"/>
  <c r="T19"/>
  <c r="S19"/>
  <c r="R19"/>
  <c r="Q19"/>
  <c r="P19"/>
  <c r="O19"/>
  <c r="AD19" s="1"/>
  <c r="N19"/>
  <c r="AC19" s="1"/>
  <c r="M19"/>
  <c r="AB19" s="1"/>
  <c r="L19"/>
  <c r="AA19" s="1"/>
  <c r="K19"/>
  <c r="Z19" s="1"/>
  <c r="I19"/>
  <c r="H19"/>
  <c r="G19"/>
  <c r="F19"/>
  <c r="E19"/>
  <c r="D19"/>
  <c r="C19"/>
  <c r="Y18"/>
  <c r="X18"/>
  <c r="W18"/>
  <c r="V18"/>
  <c r="U18"/>
  <c r="T18"/>
  <c r="S18"/>
  <c r="R18"/>
  <c r="Q18"/>
  <c r="P18"/>
  <c r="O18"/>
  <c r="AD18" s="1"/>
  <c r="N18"/>
  <c r="AC18" s="1"/>
  <c r="M18"/>
  <c r="AB18" s="1"/>
  <c r="L18"/>
  <c r="AA18" s="1"/>
  <c r="K18"/>
  <c r="Z18" s="1"/>
  <c r="I18"/>
  <c r="H18"/>
  <c r="G18"/>
  <c r="F18"/>
  <c r="E18"/>
  <c r="D18"/>
  <c r="C18"/>
  <c r="Y17"/>
  <c r="X17"/>
  <c r="W17"/>
  <c r="V17"/>
  <c r="U17"/>
  <c r="T17"/>
  <c r="S17"/>
  <c r="R17"/>
  <c r="Q17"/>
  <c r="P17"/>
  <c r="O17"/>
  <c r="AD17" s="1"/>
  <c r="N17"/>
  <c r="AC17" s="1"/>
  <c r="M17"/>
  <c r="AB17" s="1"/>
  <c r="L17"/>
  <c r="AA17" s="1"/>
  <c r="K17"/>
  <c r="Z17" s="1"/>
  <c r="I17"/>
  <c r="H17"/>
  <c r="G17"/>
  <c r="F17"/>
  <c r="E17"/>
  <c r="D17"/>
  <c r="C17"/>
  <c r="Y16"/>
  <c r="X16"/>
  <c r="W16"/>
  <c r="V16"/>
  <c r="U16"/>
  <c r="T16"/>
  <c r="S16"/>
  <c r="R16"/>
  <c r="Q16"/>
  <c r="P16"/>
  <c r="O16"/>
  <c r="AD16" s="1"/>
  <c r="N16"/>
  <c r="AC16" s="1"/>
  <c r="M16"/>
  <c r="AB16" s="1"/>
  <c r="L16"/>
  <c r="AA16" s="1"/>
  <c r="K16"/>
  <c r="Z16" s="1"/>
  <c r="I16"/>
  <c r="H16"/>
  <c r="G16"/>
  <c r="F16"/>
  <c r="E16"/>
  <c r="D16"/>
  <c r="C16"/>
  <c r="Y15"/>
  <c r="X15"/>
  <c r="W15"/>
  <c r="V15"/>
  <c r="U15"/>
  <c r="T15"/>
  <c r="S15"/>
  <c r="R15"/>
  <c r="Q15"/>
  <c r="P15"/>
  <c r="O15"/>
  <c r="AD15" s="1"/>
  <c r="N15"/>
  <c r="AC15" s="1"/>
  <c r="M15"/>
  <c r="AB15" s="1"/>
  <c r="L15"/>
  <c r="AA15" s="1"/>
  <c r="K15"/>
  <c r="Z15" s="1"/>
  <c r="I15"/>
  <c r="H15"/>
  <c r="G15"/>
  <c r="F15"/>
  <c r="E15"/>
  <c r="D15"/>
  <c r="C15"/>
  <c r="Y14"/>
  <c r="X14"/>
  <c r="W14"/>
  <c r="V14"/>
  <c r="U14"/>
  <c r="T14"/>
  <c r="S14"/>
  <c r="R14"/>
  <c r="Q14"/>
  <c r="P14"/>
  <c r="O14"/>
  <c r="AD14" s="1"/>
  <c r="N14"/>
  <c r="AC14" s="1"/>
  <c r="M14"/>
  <c r="AB14" s="1"/>
  <c r="L14"/>
  <c r="AA14" s="1"/>
  <c r="K14"/>
  <c r="Z14" s="1"/>
  <c r="I14"/>
  <c r="H14"/>
  <c r="G14"/>
  <c r="F14"/>
  <c r="E14"/>
  <c r="D14"/>
  <c r="C14"/>
  <c r="Y13"/>
  <c r="X13"/>
  <c r="W13"/>
  <c r="V13"/>
  <c r="U13"/>
  <c r="T13"/>
  <c r="S13"/>
  <c r="R13"/>
  <c r="Q13"/>
  <c r="P13"/>
  <c r="O13"/>
  <c r="AD13" s="1"/>
  <c r="N13"/>
  <c r="AC13" s="1"/>
  <c r="M13"/>
  <c r="AB13" s="1"/>
  <c r="L13"/>
  <c r="AA13" s="1"/>
  <c r="K13"/>
  <c r="Z13" s="1"/>
  <c r="I13"/>
  <c r="H13"/>
  <c r="G13"/>
  <c r="F13"/>
  <c r="E13"/>
  <c r="D13"/>
  <c r="C13"/>
  <c r="Y12"/>
  <c r="X12"/>
  <c r="W12"/>
  <c r="V12"/>
  <c r="U12"/>
  <c r="T12"/>
  <c r="S12"/>
  <c r="R12"/>
  <c r="Q12"/>
  <c r="P12"/>
  <c r="O12"/>
  <c r="AD12" s="1"/>
  <c r="N12"/>
  <c r="AC12" s="1"/>
  <c r="M12"/>
  <c r="AB12" s="1"/>
  <c r="L12"/>
  <c r="AA12" s="1"/>
  <c r="K12"/>
  <c r="Z12" s="1"/>
  <c r="I12"/>
  <c r="H12"/>
  <c r="G12"/>
  <c r="F12"/>
  <c r="E12"/>
  <c r="D12"/>
  <c r="C12"/>
  <c r="Y11"/>
  <c r="X11"/>
  <c r="W11"/>
  <c r="V11"/>
  <c r="U11"/>
  <c r="T11"/>
  <c r="S11"/>
  <c r="R11"/>
  <c r="Q11"/>
  <c r="P11"/>
  <c r="O11"/>
  <c r="AD11" s="1"/>
  <c r="N11"/>
  <c r="AC11" s="1"/>
  <c r="M11"/>
  <c r="AB11" s="1"/>
  <c r="L11"/>
  <c r="AA11" s="1"/>
  <c r="K11"/>
  <c r="Z11" s="1"/>
  <c r="I11"/>
  <c r="H11"/>
  <c r="G11"/>
  <c r="F11"/>
  <c r="E11"/>
  <c r="D11"/>
  <c r="C11"/>
  <c r="Y10"/>
  <c r="X10"/>
  <c r="W10"/>
  <c r="V10"/>
  <c r="U10"/>
  <c r="T10"/>
  <c r="S10"/>
  <c r="R10"/>
  <c r="Q10"/>
  <c r="P10"/>
  <c r="O10"/>
  <c r="AD10" s="1"/>
  <c r="N10"/>
  <c r="AC10" s="1"/>
  <c r="M10"/>
  <c r="AB10" s="1"/>
  <c r="L10"/>
  <c r="AA10" s="1"/>
  <c r="K10"/>
  <c r="Z10" s="1"/>
  <c r="I10"/>
  <c r="H10"/>
  <c r="G10"/>
  <c r="F10"/>
  <c r="E10"/>
  <c r="D10"/>
  <c r="C10"/>
  <c r="Y9"/>
  <c r="X9"/>
  <c r="W9"/>
  <c r="V9"/>
  <c r="U9"/>
  <c r="T9"/>
  <c r="S9"/>
  <c r="R9"/>
  <c r="Q9"/>
  <c r="P9"/>
  <c r="O9"/>
  <c r="AD9" s="1"/>
  <c r="N9"/>
  <c r="AC9" s="1"/>
  <c r="M9"/>
  <c r="AB9" s="1"/>
  <c r="L9"/>
  <c r="AA9" s="1"/>
  <c r="K9"/>
  <c r="Z9" s="1"/>
  <c r="I9"/>
  <c r="H9"/>
  <c r="G9"/>
  <c r="F9"/>
  <c r="E9"/>
  <c r="D9"/>
  <c r="C9"/>
  <c r="Y8"/>
  <c r="X8"/>
  <c r="W8"/>
  <c r="V8"/>
  <c r="U8"/>
  <c r="T8"/>
  <c r="S8"/>
  <c r="R8"/>
  <c r="Q8"/>
  <c r="P8"/>
  <c r="O8"/>
  <c r="AD8" s="1"/>
  <c r="N8"/>
  <c r="AC8" s="1"/>
  <c r="M8"/>
  <c r="AB8" s="1"/>
  <c r="L8"/>
  <c r="AA8" s="1"/>
  <c r="K8"/>
  <c r="Z8" s="1"/>
  <c r="I8"/>
  <c r="H8"/>
  <c r="G8"/>
  <c r="F8"/>
  <c r="E8"/>
  <c r="D8"/>
  <c r="C8"/>
  <c r="Y7"/>
  <c r="X7"/>
  <c r="W7"/>
  <c r="V7"/>
  <c r="U7"/>
  <c r="T7"/>
  <c r="S7"/>
  <c r="R7"/>
  <c r="Q7"/>
  <c r="P7"/>
  <c r="O7"/>
  <c r="AD7" s="1"/>
  <c r="N7"/>
  <c r="AC7" s="1"/>
  <c r="M7"/>
  <c r="AB7" s="1"/>
  <c r="L7"/>
  <c r="AA7" s="1"/>
  <c r="K7"/>
  <c r="Z7" s="1"/>
  <c r="I7"/>
  <c r="H7"/>
  <c r="G7"/>
  <c r="F7"/>
  <c r="E7"/>
  <c r="D7"/>
  <c r="C7"/>
  <c r="Y6"/>
  <c r="X6"/>
  <c r="W6"/>
  <c r="V6"/>
  <c r="U6"/>
  <c r="T6"/>
  <c r="S6"/>
  <c r="R6"/>
  <c r="Q6"/>
  <c r="P6"/>
  <c r="O6"/>
  <c r="AD6" s="1"/>
  <c r="N6"/>
  <c r="AC6" s="1"/>
  <c r="M6"/>
  <c r="AB6" s="1"/>
  <c r="L6"/>
  <c r="AA6" s="1"/>
  <c r="K6"/>
  <c r="Z6" s="1"/>
  <c r="H6"/>
  <c r="G6"/>
  <c r="F6"/>
  <c r="E6"/>
  <c r="D6"/>
  <c r="C6"/>
  <c r="Y90" i="10"/>
  <c r="X90"/>
  <c r="W90"/>
  <c r="V90"/>
  <c r="U90"/>
  <c r="T90"/>
  <c r="S90"/>
  <c r="R90"/>
  <c r="Q90"/>
  <c r="P90"/>
  <c r="O90"/>
  <c r="N90"/>
  <c r="M90"/>
  <c r="L90"/>
  <c r="K90"/>
  <c r="I90"/>
  <c r="H90"/>
  <c r="G90"/>
  <c r="F90"/>
  <c r="E90"/>
  <c r="D90"/>
  <c r="C90"/>
  <c r="Y89"/>
  <c r="X89"/>
  <c r="W89"/>
  <c r="V89"/>
  <c r="U89"/>
  <c r="T89"/>
  <c r="S89"/>
  <c r="R89"/>
  <c r="Q89"/>
  <c r="P89"/>
  <c r="O89"/>
  <c r="N89"/>
  <c r="M89"/>
  <c r="L89"/>
  <c r="K89"/>
  <c r="I89"/>
  <c r="H89"/>
  <c r="G89"/>
  <c r="F89"/>
  <c r="E89"/>
  <c r="D89"/>
  <c r="C89"/>
  <c r="Y88"/>
  <c r="X88"/>
  <c r="W88"/>
  <c r="V88"/>
  <c r="U88"/>
  <c r="T88"/>
  <c r="S88"/>
  <c r="R88"/>
  <c r="Q88"/>
  <c r="P88"/>
  <c r="O88"/>
  <c r="N88"/>
  <c r="M88"/>
  <c r="L88"/>
  <c r="K88"/>
  <c r="I88"/>
  <c r="H88"/>
  <c r="G88"/>
  <c r="F88"/>
  <c r="E88"/>
  <c r="D88"/>
  <c r="C88"/>
  <c r="Y87"/>
  <c r="X87"/>
  <c r="W87"/>
  <c r="V87"/>
  <c r="U87"/>
  <c r="T87"/>
  <c r="S87"/>
  <c r="R87"/>
  <c r="Q87"/>
  <c r="P87"/>
  <c r="O87"/>
  <c r="N87"/>
  <c r="M87"/>
  <c r="L87"/>
  <c r="K87"/>
  <c r="I87"/>
  <c r="H87"/>
  <c r="G87"/>
  <c r="F87"/>
  <c r="E87"/>
  <c r="D87"/>
  <c r="C87"/>
  <c r="Y86"/>
  <c r="X86"/>
  <c r="W86"/>
  <c r="V86"/>
  <c r="U86"/>
  <c r="T86"/>
  <c r="S86"/>
  <c r="R86"/>
  <c r="Q86"/>
  <c r="P86"/>
  <c r="O86"/>
  <c r="N86"/>
  <c r="M86"/>
  <c r="L86"/>
  <c r="K86"/>
  <c r="I86"/>
  <c r="H86"/>
  <c r="G86"/>
  <c r="F86"/>
  <c r="E86"/>
  <c r="D86"/>
  <c r="C86"/>
  <c r="Y85"/>
  <c r="X85"/>
  <c r="W85"/>
  <c r="V85"/>
  <c r="U85"/>
  <c r="T85"/>
  <c r="S85"/>
  <c r="R85"/>
  <c r="Q85"/>
  <c r="P85"/>
  <c r="O85"/>
  <c r="N85"/>
  <c r="M85"/>
  <c r="L85"/>
  <c r="K85"/>
  <c r="I85"/>
  <c r="H85"/>
  <c r="G85"/>
  <c r="F85"/>
  <c r="E85"/>
  <c r="D85"/>
  <c r="C85"/>
  <c r="Y84"/>
  <c r="X84"/>
  <c r="W84"/>
  <c r="V84"/>
  <c r="U84"/>
  <c r="T84"/>
  <c r="S84"/>
  <c r="R84"/>
  <c r="Q84"/>
  <c r="P84"/>
  <c r="O84"/>
  <c r="N84"/>
  <c r="M84"/>
  <c r="L84"/>
  <c r="K84"/>
  <c r="I84"/>
  <c r="H84"/>
  <c r="G84"/>
  <c r="F84"/>
  <c r="E84"/>
  <c r="D84"/>
  <c r="C84"/>
  <c r="Y83"/>
  <c r="X83"/>
  <c r="W83"/>
  <c r="V83"/>
  <c r="U83"/>
  <c r="T83"/>
  <c r="S83"/>
  <c r="R83"/>
  <c r="Q83"/>
  <c r="P83"/>
  <c r="O83"/>
  <c r="N83"/>
  <c r="M83"/>
  <c r="L83"/>
  <c r="K83"/>
  <c r="I83"/>
  <c r="H83"/>
  <c r="G83"/>
  <c r="F83"/>
  <c r="E83"/>
  <c r="D83"/>
  <c r="C83"/>
  <c r="Y82"/>
  <c r="X82"/>
  <c r="W82"/>
  <c r="V82"/>
  <c r="U82"/>
  <c r="T82"/>
  <c r="S82"/>
  <c r="R82"/>
  <c r="Q82"/>
  <c r="P82"/>
  <c r="O82"/>
  <c r="N82"/>
  <c r="M82"/>
  <c r="L82"/>
  <c r="K82"/>
  <c r="I82"/>
  <c r="H82"/>
  <c r="G82"/>
  <c r="F82"/>
  <c r="E82"/>
  <c r="D82"/>
  <c r="C82"/>
  <c r="Y81"/>
  <c r="X81"/>
  <c r="W81"/>
  <c r="V81"/>
  <c r="U81"/>
  <c r="T81"/>
  <c r="S81"/>
  <c r="R81"/>
  <c r="Q81"/>
  <c r="P81"/>
  <c r="O81"/>
  <c r="N81"/>
  <c r="M81"/>
  <c r="L81"/>
  <c r="K81"/>
  <c r="I81"/>
  <c r="H81"/>
  <c r="G81"/>
  <c r="F81"/>
  <c r="E81"/>
  <c r="D81"/>
  <c r="C81"/>
  <c r="Y80"/>
  <c r="X80"/>
  <c r="W80"/>
  <c r="V80"/>
  <c r="U80"/>
  <c r="T80"/>
  <c r="S80"/>
  <c r="R80"/>
  <c r="Q80"/>
  <c r="P80"/>
  <c r="O80"/>
  <c r="N80"/>
  <c r="M80"/>
  <c r="L80"/>
  <c r="K80"/>
  <c r="I80"/>
  <c r="H80"/>
  <c r="G80"/>
  <c r="F80"/>
  <c r="E80"/>
  <c r="D80"/>
  <c r="C80"/>
  <c r="Y79"/>
  <c r="X79"/>
  <c r="W79"/>
  <c r="V79"/>
  <c r="U79"/>
  <c r="T79"/>
  <c r="S79"/>
  <c r="R79"/>
  <c r="Q79"/>
  <c r="P79"/>
  <c r="O79"/>
  <c r="N79"/>
  <c r="M79"/>
  <c r="L79"/>
  <c r="K79"/>
  <c r="I79"/>
  <c r="H79"/>
  <c r="G79"/>
  <c r="F79"/>
  <c r="E79"/>
  <c r="D79"/>
  <c r="C79"/>
  <c r="Y78"/>
  <c r="X78"/>
  <c r="W78"/>
  <c r="V78"/>
  <c r="U78"/>
  <c r="T78"/>
  <c r="S78"/>
  <c r="R78"/>
  <c r="Q78"/>
  <c r="P78"/>
  <c r="O78"/>
  <c r="N78"/>
  <c r="M78"/>
  <c r="L78"/>
  <c r="K78"/>
  <c r="I78"/>
  <c r="H78"/>
  <c r="G78"/>
  <c r="F78"/>
  <c r="E78"/>
  <c r="D78"/>
  <c r="C78"/>
  <c r="Y77"/>
  <c r="X77"/>
  <c r="W77"/>
  <c r="V77"/>
  <c r="U77"/>
  <c r="T77"/>
  <c r="S77"/>
  <c r="R77"/>
  <c r="Q77"/>
  <c r="P77"/>
  <c r="O77"/>
  <c r="N77"/>
  <c r="M77"/>
  <c r="L77"/>
  <c r="K77"/>
  <c r="I77"/>
  <c r="H77"/>
  <c r="G77"/>
  <c r="F77"/>
  <c r="E77"/>
  <c r="D77"/>
  <c r="C77"/>
  <c r="Y76"/>
  <c r="X76"/>
  <c r="W76"/>
  <c r="V76"/>
  <c r="U76"/>
  <c r="T76"/>
  <c r="S76"/>
  <c r="R76"/>
  <c r="Q76"/>
  <c r="P76"/>
  <c r="O76"/>
  <c r="N76"/>
  <c r="M76"/>
  <c r="L76"/>
  <c r="K76"/>
  <c r="I76"/>
  <c r="H76"/>
  <c r="G76"/>
  <c r="F76"/>
  <c r="E76"/>
  <c r="D76"/>
  <c r="C76"/>
  <c r="Y75"/>
  <c r="X75"/>
  <c r="W75"/>
  <c r="V75"/>
  <c r="U75"/>
  <c r="T75"/>
  <c r="S75"/>
  <c r="R75"/>
  <c r="Q75"/>
  <c r="P75"/>
  <c r="O75"/>
  <c r="N75"/>
  <c r="M75"/>
  <c r="L75"/>
  <c r="K75"/>
  <c r="I75"/>
  <c r="H75"/>
  <c r="G75"/>
  <c r="F75"/>
  <c r="E75"/>
  <c r="D75"/>
  <c r="C75"/>
  <c r="Y74"/>
  <c r="X74"/>
  <c r="W74"/>
  <c r="V74"/>
  <c r="U74"/>
  <c r="T74"/>
  <c r="S74"/>
  <c r="R74"/>
  <c r="Q74"/>
  <c r="P74"/>
  <c r="O74"/>
  <c r="N74"/>
  <c r="M74"/>
  <c r="L74"/>
  <c r="K74"/>
  <c r="I74"/>
  <c r="H74"/>
  <c r="G74"/>
  <c r="F74"/>
  <c r="E74"/>
  <c r="D74"/>
  <c r="C74"/>
  <c r="Y73"/>
  <c r="X73"/>
  <c r="W73"/>
  <c r="V73"/>
  <c r="U73"/>
  <c r="T73"/>
  <c r="S73"/>
  <c r="R73"/>
  <c r="Q73"/>
  <c r="P73"/>
  <c r="O73"/>
  <c r="N73"/>
  <c r="M73"/>
  <c r="L73"/>
  <c r="K73"/>
  <c r="I73"/>
  <c r="H73"/>
  <c r="G73"/>
  <c r="F73"/>
  <c r="E73"/>
  <c r="D73"/>
  <c r="C73"/>
  <c r="Y72"/>
  <c r="X72"/>
  <c r="W72"/>
  <c r="V72"/>
  <c r="U72"/>
  <c r="T72"/>
  <c r="S72"/>
  <c r="R72"/>
  <c r="Q72"/>
  <c r="P72"/>
  <c r="O72"/>
  <c r="N72"/>
  <c r="M72"/>
  <c r="L72"/>
  <c r="K72"/>
  <c r="I72"/>
  <c r="H72"/>
  <c r="G72"/>
  <c r="F72"/>
  <c r="E72"/>
  <c r="D72"/>
  <c r="C72"/>
  <c r="Y71"/>
  <c r="X71"/>
  <c r="W71"/>
  <c r="V71"/>
  <c r="U71"/>
  <c r="T71"/>
  <c r="S71"/>
  <c r="R71"/>
  <c r="Q71"/>
  <c r="P71"/>
  <c r="O71"/>
  <c r="N71"/>
  <c r="M71"/>
  <c r="L71"/>
  <c r="K71"/>
  <c r="I71"/>
  <c r="H71"/>
  <c r="G71"/>
  <c r="F71"/>
  <c r="E71"/>
  <c r="D71"/>
  <c r="C71"/>
  <c r="Y70"/>
  <c r="X70"/>
  <c r="W70"/>
  <c r="V70"/>
  <c r="U70"/>
  <c r="T70"/>
  <c r="S70"/>
  <c r="R70"/>
  <c r="Q70"/>
  <c r="P70"/>
  <c r="O70"/>
  <c r="N70"/>
  <c r="M70"/>
  <c r="L70"/>
  <c r="K70"/>
  <c r="I70"/>
  <c r="H70"/>
  <c r="G70"/>
  <c r="F70"/>
  <c r="E70"/>
  <c r="D70"/>
  <c r="C70"/>
  <c r="Y69"/>
  <c r="X69"/>
  <c r="W69"/>
  <c r="V69"/>
  <c r="U69"/>
  <c r="T69"/>
  <c r="S69"/>
  <c r="R69"/>
  <c r="Q69"/>
  <c r="P69"/>
  <c r="O69"/>
  <c r="N69"/>
  <c r="M69"/>
  <c r="L69"/>
  <c r="K69"/>
  <c r="I69"/>
  <c r="H69"/>
  <c r="G69"/>
  <c r="F69"/>
  <c r="E69"/>
  <c r="D69"/>
  <c r="C69"/>
  <c r="Y68"/>
  <c r="X68"/>
  <c r="W68"/>
  <c r="V68"/>
  <c r="U68"/>
  <c r="T68"/>
  <c r="S68"/>
  <c r="R68"/>
  <c r="Q68"/>
  <c r="P68"/>
  <c r="O68"/>
  <c r="N68"/>
  <c r="M68"/>
  <c r="L68"/>
  <c r="K68"/>
  <c r="I68"/>
  <c r="H68"/>
  <c r="G68"/>
  <c r="F68"/>
  <c r="E68"/>
  <c r="D68"/>
  <c r="C68"/>
  <c r="Y67"/>
  <c r="X67"/>
  <c r="W67"/>
  <c r="V67"/>
  <c r="U67"/>
  <c r="T67"/>
  <c r="S67"/>
  <c r="R67"/>
  <c r="Q67"/>
  <c r="P67"/>
  <c r="O67"/>
  <c r="N67"/>
  <c r="M67"/>
  <c r="L67"/>
  <c r="K67"/>
  <c r="I67"/>
  <c r="H67"/>
  <c r="G67"/>
  <c r="F67"/>
  <c r="E67"/>
  <c r="D67"/>
  <c r="C67"/>
  <c r="Y66"/>
  <c r="X66"/>
  <c r="W66"/>
  <c r="V66"/>
  <c r="U66"/>
  <c r="T66"/>
  <c r="S66"/>
  <c r="R66"/>
  <c r="Q66"/>
  <c r="P66"/>
  <c r="O66"/>
  <c r="N66"/>
  <c r="M66"/>
  <c r="L66"/>
  <c r="K66"/>
  <c r="I66"/>
  <c r="H66"/>
  <c r="G66"/>
  <c r="F66"/>
  <c r="E66"/>
  <c r="D66"/>
  <c r="C66"/>
  <c r="Y65"/>
  <c r="X65"/>
  <c r="W65"/>
  <c r="V65"/>
  <c r="U65"/>
  <c r="T65"/>
  <c r="S65"/>
  <c r="R65"/>
  <c r="Q65"/>
  <c r="P65"/>
  <c r="O65"/>
  <c r="N65"/>
  <c r="M65"/>
  <c r="L65"/>
  <c r="K65"/>
  <c r="I65"/>
  <c r="H65"/>
  <c r="G65"/>
  <c r="F65"/>
  <c r="E65"/>
  <c r="D65"/>
  <c r="C65"/>
  <c r="Y64"/>
  <c r="X64"/>
  <c r="W64"/>
  <c r="V64"/>
  <c r="U64"/>
  <c r="T64"/>
  <c r="S64"/>
  <c r="R64"/>
  <c r="Q64"/>
  <c r="P64"/>
  <c r="O64"/>
  <c r="N64"/>
  <c r="M64"/>
  <c r="L64"/>
  <c r="K64"/>
  <c r="I64"/>
  <c r="H64"/>
  <c r="G64"/>
  <c r="F64"/>
  <c r="E64"/>
  <c r="D64"/>
  <c r="C64"/>
  <c r="Y63"/>
  <c r="X63"/>
  <c r="W63"/>
  <c r="V63"/>
  <c r="U63"/>
  <c r="T63"/>
  <c r="S63"/>
  <c r="R63"/>
  <c r="Q63"/>
  <c r="P63"/>
  <c r="O63"/>
  <c r="N63"/>
  <c r="M63"/>
  <c r="L63"/>
  <c r="K63"/>
  <c r="I63"/>
  <c r="H63"/>
  <c r="G63"/>
  <c r="F63"/>
  <c r="E63"/>
  <c r="D63"/>
  <c r="C63"/>
  <c r="Y62"/>
  <c r="X62"/>
  <c r="W62"/>
  <c r="V62"/>
  <c r="U62"/>
  <c r="T62"/>
  <c r="S62"/>
  <c r="R62"/>
  <c r="Q62"/>
  <c r="P62"/>
  <c r="O62"/>
  <c r="N62"/>
  <c r="M62"/>
  <c r="L62"/>
  <c r="K62"/>
  <c r="I62"/>
  <c r="H62"/>
  <c r="G62"/>
  <c r="F62"/>
  <c r="E62"/>
  <c r="D62"/>
  <c r="C62"/>
  <c r="Y61"/>
  <c r="X61"/>
  <c r="W61"/>
  <c r="V61"/>
  <c r="U61"/>
  <c r="T61"/>
  <c r="S61"/>
  <c r="R61"/>
  <c r="Q61"/>
  <c r="P61"/>
  <c r="O61"/>
  <c r="N61"/>
  <c r="M61"/>
  <c r="L61"/>
  <c r="K61"/>
  <c r="I61"/>
  <c r="H61"/>
  <c r="G61"/>
  <c r="F61"/>
  <c r="E61"/>
  <c r="D61"/>
  <c r="C61"/>
  <c r="Y57"/>
  <c r="X57"/>
  <c r="W57"/>
  <c r="V57"/>
  <c r="U57"/>
  <c r="T57"/>
  <c r="S57"/>
  <c r="R57"/>
  <c r="Q57"/>
  <c r="P57"/>
  <c r="O57"/>
  <c r="N57"/>
  <c r="M57"/>
  <c r="L57"/>
  <c r="K57"/>
  <c r="I57"/>
  <c r="H57"/>
  <c r="G57"/>
  <c r="F57"/>
  <c r="E57"/>
  <c r="D57"/>
  <c r="C57"/>
  <c r="Y56"/>
  <c r="X56"/>
  <c r="W56"/>
  <c r="V56"/>
  <c r="U56"/>
  <c r="T56"/>
  <c r="S56"/>
  <c r="R56"/>
  <c r="Q56"/>
  <c r="P56"/>
  <c r="O56"/>
  <c r="N56"/>
  <c r="M56"/>
  <c r="L56"/>
  <c r="K56"/>
  <c r="I56"/>
  <c r="H56"/>
  <c r="G56"/>
  <c r="F56"/>
  <c r="E56"/>
  <c r="D56"/>
  <c r="C56"/>
  <c r="Y54"/>
  <c r="X54"/>
  <c r="W54"/>
  <c r="V54"/>
  <c r="U54"/>
  <c r="T54"/>
  <c r="S54"/>
  <c r="R54"/>
  <c r="Q54"/>
  <c r="P54"/>
  <c r="O54"/>
  <c r="N54"/>
  <c r="M54"/>
  <c r="L54"/>
  <c r="K54"/>
  <c r="I54"/>
  <c r="H54"/>
  <c r="G54"/>
  <c r="F54"/>
  <c r="E54"/>
  <c r="D54"/>
  <c r="C54"/>
  <c r="Y53"/>
  <c r="X53"/>
  <c r="W53"/>
  <c r="V53"/>
  <c r="U53"/>
  <c r="T53"/>
  <c r="S53"/>
  <c r="R53"/>
  <c r="Q53"/>
  <c r="P53"/>
  <c r="O53"/>
  <c r="N53"/>
  <c r="M53"/>
  <c r="L53"/>
  <c r="K53"/>
  <c r="I53"/>
  <c r="H53"/>
  <c r="G53"/>
  <c r="F53"/>
  <c r="E53"/>
  <c r="D53"/>
  <c r="C53"/>
  <c r="Y52"/>
  <c r="X52"/>
  <c r="W52"/>
  <c r="V52"/>
  <c r="U52"/>
  <c r="T52"/>
  <c r="S52"/>
  <c r="R52"/>
  <c r="Q52"/>
  <c r="P52"/>
  <c r="O52"/>
  <c r="N52"/>
  <c r="M52"/>
  <c r="L52"/>
  <c r="K52"/>
  <c r="I52"/>
  <c r="H52"/>
  <c r="G52"/>
  <c r="F52"/>
  <c r="E52"/>
  <c r="D52"/>
  <c r="C52"/>
  <c r="Y51"/>
  <c r="X51"/>
  <c r="W51"/>
  <c r="V51"/>
  <c r="U51"/>
  <c r="T51"/>
  <c r="S51"/>
  <c r="R51"/>
  <c r="Q51"/>
  <c r="P51"/>
  <c r="O51"/>
  <c r="N51"/>
  <c r="M51"/>
  <c r="L51"/>
  <c r="K51"/>
  <c r="I51"/>
  <c r="H51"/>
  <c r="G51"/>
  <c r="F51"/>
  <c r="E51"/>
  <c r="D51"/>
  <c r="C51"/>
  <c r="Y50"/>
  <c r="X50"/>
  <c r="W50"/>
  <c r="V50"/>
  <c r="U50"/>
  <c r="T50"/>
  <c r="S50"/>
  <c r="R50"/>
  <c r="Q50"/>
  <c r="P50"/>
  <c r="O50"/>
  <c r="N50"/>
  <c r="M50"/>
  <c r="L50"/>
  <c r="K50"/>
  <c r="I50"/>
  <c r="H50"/>
  <c r="G50"/>
  <c r="F50"/>
  <c r="E50"/>
  <c r="D50"/>
  <c r="C50"/>
  <c r="Y49"/>
  <c r="X49"/>
  <c r="W49"/>
  <c r="V49"/>
  <c r="U49"/>
  <c r="T49"/>
  <c r="S49"/>
  <c r="R49"/>
  <c r="Q49"/>
  <c r="P49"/>
  <c r="O49"/>
  <c r="N49"/>
  <c r="M49"/>
  <c r="L49"/>
  <c r="K49"/>
  <c r="I49"/>
  <c r="H49"/>
  <c r="G49"/>
  <c r="F49"/>
  <c r="E49"/>
  <c r="D49"/>
  <c r="C49"/>
  <c r="Y48"/>
  <c r="X48"/>
  <c r="W48"/>
  <c r="V48"/>
  <c r="U48"/>
  <c r="T48"/>
  <c r="S48"/>
  <c r="R48"/>
  <c r="Q48"/>
  <c r="P48"/>
  <c r="O48"/>
  <c r="N48"/>
  <c r="M48"/>
  <c r="L48"/>
  <c r="K48"/>
  <c r="I48"/>
  <c r="H48"/>
  <c r="G48"/>
  <c r="F48"/>
  <c r="E48"/>
  <c r="D48"/>
  <c r="C48"/>
  <c r="Y47"/>
  <c r="X47"/>
  <c r="W47"/>
  <c r="V47"/>
  <c r="U47"/>
  <c r="T47"/>
  <c r="S47"/>
  <c r="R47"/>
  <c r="Q47"/>
  <c r="P47"/>
  <c r="O47"/>
  <c r="N47"/>
  <c r="M47"/>
  <c r="L47"/>
  <c r="K47"/>
  <c r="I47"/>
  <c r="H47"/>
  <c r="G47"/>
  <c r="F47"/>
  <c r="E47"/>
  <c r="D47"/>
  <c r="C47"/>
  <c r="Y46"/>
  <c r="X46"/>
  <c r="W46"/>
  <c r="V46"/>
  <c r="U46"/>
  <c r="T46"/>
  <c r="S46"/>
  <c r="R46"/>
  <c r="Q46"/>
  <c r="P46"/>
  <c r="O46"/>
  <c r="N46"/>
  <c r="M46"/>
  <c r="L46"/>
  <c r="K46"/>
  <c r="I46"/>
  <c r="H46"/>
  <c r="G46"/>
  <c r="F46"/>
  <c r="E46"/>
  <c r="D46"/>
  <c r="C46"/>
  <c r="Y45"/>
  <c r="X45"/>
  <c r="W45"/>
  <c r="V45"/>
  <c r="U45"/>
  <c r="T45"/>
  <c r="S45"/>
  <c r="R45"/>
  <c r="Q45"/>
  <c r="P45"/>
  <c r="O45"/>
  <c r="N45"/>
  <c r="M45"/>
  <c r="L45"/>
  <c r="K45"/>
  <c r="I45"/>
  <c r="H45"/>
  <c r="G45"/>
  <c r="F45"/>
  <c r="E45"/>
  <c r="D45"/>
  <c r="C45"/>
  <c r="Y43"/>
  <c r="X43"/>
  <c r="W43"/>
  <c r="V43"/>
  <c r="U43"/>
  <c r="T43"/>
  <c r="S43"/>
  <c r="R43"/>
  <c r="Q43"/>
  <c r="P43"/>
  <c r="O43"/>
  <c r="N43"/>
  <c r="M43"/>
  <c r="L43"/>
  <c r="K43"/>
  <c r="I43"/>
  <c r="H43"/>
  <c r="G43"/>
  <c r="F43"/>
  <c r="E43"/>
  <c r="D43"/>
  <c r="C43"/>
  <c r="Y42"/>
  <c r="X42"/>
  <c r="W42"/>
  <c r="V42"/>
  <c r="U42"/>
  <c r="T42"/>
  <c r="S42"/>
  <c r="R42"/>
  <c r="Q42"/>
  <c r="P42"/>
  <c r="O42"/>
  <c r="N42"/>
  <c r="M42"/>
  <c r="L42"/>
  <c r="K42"/>
  <c r="I42"/>
  <c r="H42"/>
  <c r="G42"/>
  <c r="F42"/>
  <c r="E42"/>
  <c r="D42"/>
  <c r="C42"/>
  <c r="Y41"/>
  <c r="X41"/>
  <c r="W41"/>
  <c r="V41"/>
  <c r="U41"/>
  <c r="T41"/>
  <c r="S41"/>
  <c r="R41"/>
  <c r="Q41"/>
  <c r="P41"/>
  <c r="O41"/>
  <c r="N41"/>
  <c r="M41"/>
  <c r="L41"/>
  <c r="K41"/>
  <c r="I41"/>
  <c r="H41"/>
  <c r="G41"/>
  <c r="F41"/>
  <c r="E41"/>
  <c r="D41"/>
  <c r="C41"/>
  <c r="Y40"/>
  <c r="X40"/>
  <c r="W40"/>
  <c r="V40"/>
  <c r="U40"/>
  <c r="T40"/>
  <c r="S40"/>
  <c r="R40"/>
  <c r="Q40"/>
  <c r="P40"/>
  <c r="O40"/>
  <c r="N40"/>
  <c r="M40"/>
  <c r="L40"/>
  <c r="K40"/>
  <c r="I40"/>
  <c r="H40"/>
  <c r="G40"/>
  <c r="F40"/>
  <c r="E40"/>
  <c r="D40"/>
  <c r="C40"/>
  <c r="Y39"/>
  <c r="X39"/>
  <c r="W39"/>
  <c r="V39"/>
  <c r="U39"/>
  <c r="T39"/>
  <c r="S39"/>
  <c r="R39"/>
  <c r="Q39"/>
  <c r="P39"/>
  <c r="O39"/>
  <c r="N39"/>
  <c r="M39"/>
  <c r="L39"/>
  <c r="K39"/>
  <c r="I39"/>
  <c r="H39"/>
  <c r="G39"/>
  <c r="F39"/>
  <c r="E39"/>
  <c r="D39"/>
  <c r="C39"/>
  <c r="Y38"/>
  <c r="X38"/>
  <c r="W38"/>
  <c r="V38"/>
  <c r="U38"/>
  <c r="T38"/>
  <c r="S38"/>
  <c r="R38"/>
  <c r="Q38"/>
  <c r="P38"/>
  <c r="O38"/>
  <c r="N38"/>
  <c r="M38"/>
  <c r="L38"/>
  <c r="K38"/>
  <c r="I38"/>
  <c r="H38"/>
  <c r="G38"/>
  <c r="F38"/>
  <c r="E38"/>
  <c r="D38"/>
  <c r="C38"/>
  <c r="Y37"/>
  <c r="X37"/>
  <c r="W37"/>
  <c r="V37"/>
  <c r="U37"/>
  <c r="T37"/>
  <c r="S37"/>
  <c r="R37"/>
  <c r="Q37"/>
  <c r="P37"/>
  <c r="O37"/>
  <c r="N37"/>
  <c r="M37"/>
  <c r="L37"/>
  <c r="K37"/>
  <c r="I37"/>
  <c r="H37"/>
  <c r="G37"/>
  <c r="F37"/>
  <c r="E37"/>
  <c r="D37"/>
  <c r="C37"/>
  <c r="Y36"/>
  <c r="X36"/>
  <c r="W36"/>
  <c r="V36"/>
  <c r="U36"/>
  <c r="T36"/>
  <c r="S36"/>
  <c r="R36"/>
  <c r="Q36"/>
  <c r="P36"/>
  <c r="O36"/>
  <c r="N36"/>
  <c r="M36"/>
  <c r="L36"/>
  <c r="K36"/>
  <c r="I36"/>
  <c r="H36"/>
  <c r="G36"/>
  <c r="F36"/>
  <c r="E36"/>
  <c r="D36"/>
  <c r="C36"/>
  <c r="Y35"/>
  <c r="X35"/>
  <c r="W35"/>
  <c r="V35"/>
  <c r="U35"/>
  <c r="T35"/>
  <c r="S35"/>
  <c r="R35"/>
  <c r="Q35"/>
  <c r="P35"/>
  <c r="O35"/>
  <c r="N35"/>
  <c r="M35"/>
  <c r="L35"/>
  <c r="K35"/>
  <c r="I35"/>
  <c r="H35"/>
  <c r="G35"/>
  <c r="F35"/>
  <c r="E35"/>
  <c r="D35"/>
  <c r="C35"/>
  <c r="Y34"/>
  <c r="X34"/>
  <c r="W34"/>
  <c r="V34"/>
  <c r="U34"/>
  <c r="T34"/>
  <c r="S34"/>
  <c r="R34"/>
  <c r="Q34"/>
  <c r="P34"/>
  <c r="O34"/>
  <c r="N34"/>
  <c r="M34"/>
  <c r="L34"/>
  <c r="K34"/>
  <c r="I34"/>
  <c r="H34"/>
  <c r="G34"/>
  <c r="F34"/>
  <c r="E34"/>
  <c r="D34"/>
  <c r="C34"/>
  <c r="Y33"/>
  <c r="X33"/>
  <c r="W33"/>
  <c r="V33"/>
  <c r="U33"/>
  <c r="T33"/>
  <c r="S33"/>
  <c r="R33"/>
  <c r="Q33"/>
  <c r="P33"/>
  <c r="O33"/>
  <c r="N33"/>
  <c r="M33"/>
  <c r="L33"/>
  <c r="K33"/>
  <c r="I33"/>
  <c r="H33"/>
  <c r="G33"/>
  <c r="F33"/>
  <c r="E33"/>
  <c r="D33"/>
  <c r="C33"/>
  <c r="Y32"/>
  <c r="X32"/>
  <c r="W32"/>
  <c r="V32"/>
  <c r="U32"/>
  <c r="T32"/>
  <c r="S32"/>
  <c r="R32"/>
  <c r="Q32"/>
  <c r="P32"/>
  <c r="O32"/>
  <c r="N32"/>
  <c r="M32"/>
  <c r="L32"/>
  <c r="K32"/>
  <c r="I32"/>
  <c r="H32"/>
  <c r="G32"/>
  <c r="F32"/>
  <c r="E32"/>
  <c r="D32"/>
  <c r="C32"/>
  <c r="Y31"/>
  <c r="X31"/>
  <c r="W31"/>
  <c r="V31"/>
  <c r="U31"/>
  <c r="T31"/>
  <c r="S31"/>
  <c r="R31"/>
  <c r="Q31"/>
  <c r="P31"/>
  <c r="O31"/>
  <c r="N31"/>
  <c r="M31"/>
  <c r="L31"/>
  <c r="K31"/>
  <c r="I31"/>
  <c r="H31"/>
  <c r="G31"/>
  <c r="F31"/>
  <c r="E31"/>
  <c r="D31"/>
  <c r="C31"/>
  <c r="Y30"/>
  <c r="X30"/>
  <c r="W30"/>
  <c r="V30"/>
  <c r="U30"/>
  <c r="T30"/>
  <c r="S30"/>
  <c r="R30"/>
  <c r="Q30"/>
  <c r="P30"/>
  <c r="O30"/>
  <c r="N30"/>
  <c r="M30"/>
  <c r="L30"/>
  <c r="K30"/>
  <c r="I30"/>
  <c r="H30"/>
  <c r="G30"/>
  <c r="F30"/>
  <c r="E30"/>
  <c r="D30"/>
  <c r="C30"/>
  <c r="Y29"/>
  <c r="X29"/>
  <c r="W29"/>
  <c r="V29"/>
  <c r="U29"/>
  <c r="T29"/>
  <c r="S29"/>
  <c r="R29"/>
  <c r="Q29"/>
  <c r="P29"/>
  <c r="O29"/>
  <c r="N29"/>
  <c r="M29"/>
  <c r="L29"/>
  <c r="K29"/>
  <c r="I29"/>
  <c r="H29"/>
  <c r="G29"/>
  <c r="F29"/>
  <c r="E29"/>
  <c r="D29"/>
  <c r="C29"/>
  <c r="Y28"/>
  <c r="X28"/>
  <c r="W28"/>
  <c r="V28"/>
  <c r="U28"/>
  <c r="T28"/>
  <c r="S28"/>
  <c r="R28"/>
  <c r="Q28"/>
  <c r="P28"/>
  <c r="O28"/>
  <c r="N28"/>
  <c r="M28"/>
  <c r="L28"/>
  <c r="K28"/>
  <c r="I28"/>
  <c r="H28"/>
  <c r="G28"/>
  <c r="F28"/>
  <c r="E28"/>
  <c r="D28"/>
  <c r="C28"/>
  <c r="Y27"/>
  <c r="X27"/>
  <c r="W27"/>
  <c r="V27"/>
  <c r="U27"/>
  <c r="T27"/>
  <c r="S27"/>
  <c r="R27"/>
  <c r="Q27"/>
  <c r="P27"/>
  <c r="O27"/>
  <c r="N27"/>
  <c r="M27"/>
  <c r="L27"/>
  <c r="K27"/>
  <c r="I27"/>
  <c r="H27"/>
  <c r="G27"/>
  <c r="F27"/>
  <c r="E27"/>
  <c r="D27"/>
  <c r="C27"/>
  <c r="Y26"/>
  <c r="X26"/>
  <c r="W26"/>
  <c r="V26"/>
  <c r="U26"/>
  <c r="T26"/>
  <c r="S26"/>
  <c r="R26"/>
  <c r="Q26"/>
  <c r="P26"/>
  <c r="O26"/>
  <c r="N26"/>
  <c r="M26"/>
  <c r="L26"/>
  <c r="K26"/>
  <c r="I26"/>
  <c r="H26"/>
  <c r="G26"/>
  <c r="F26"/>
  <c r="E26"/>
  <c r="D26"/>
  <c r="C26"/>
  <c r="Y25"/>
  <c r="X25"/>
  <c r="W25"/>
  <c r="V25"/>
  <c r="U25"/>
  <c r="T25"/>
  <c r="S25"/>
  <c r="R25"/>
  <c r="Q25"/>
  <c r="P25"/>
  <c r="O25"/>
  <c r="N25"/>
  <c r="M25"/>
  <c r="L25"/>
  <c r="K25"/>
  <c r="I25"/>
  <c r="H25"/>
  <c r="G25"/>
  <c r="F25"/>
  <c r="E25"/>
  <c r="D25"/>
  <c r="C25"/>
  <c r="Y24"/>
  <c r="X24"/>
  <c r="W24"/>
  <c r="V24"/>
  <c r="U24"/>
  <c r="T24"/>
  <c r="S24"/>
  <c r="R24"/>
  <c r="Q24"/>
  <c r="P24"/>
  <c r="O24"/>
  <c r="N24"/>
  <c r="M24"/>
  <c r="L24"/>
  <c r="K24"/>
  <c r="I24"/>
  <c r="H24"/>
  <c r="G24"/>
  <c r="F24"/>
  <c r="E24"/>
  <c r="D24"/>
  <c r="C24"/>
  <c r="Y23"/>
  <c r="X23"/>
  <c r="W23"/>
  <c r="V23"/>
  <c r="U23"/>
  <c r="T23"/>
  <c r="S23"/>
  <c r="R23"/>
  <c r="Q23"/>
  <c r="P23"/>
  <c r="O23"/>
  <c r="N23"/>
  <c r="M23"/>
  <c r="L23"/>
  <c r="K23"/>
  <c r="I23"/>
  <c r="H23"/>
  <c r="G23"/>
  <c r="F23"/>
  <c r="E23"/>
  <c r="D23"/>
  <c r="C23"/>
  <c r="Y22"/>
  <c r="X22"/>
  <c r="W22"/>
  <c r="V22"/>
  <c r="U22"/>
  <c r="T22"/>
  <c r="S22"/>
  <c r="R22"/>
  <c r="Q22"/>
  <c r="P22"/>
  <c r="O22"/>
  <c r="N22"/>
  <c r="M22"/>
  <c r="L22"/>
  <c r="K22"/>
  <c r="I22"/>
  <c r="H22"/>
  <c r="G22"/>
  <c r="F22"/>
  <c r="E22"/>
  <c r="D22"/>
  <c r="C22"/>
  <c r="Y21"/>
  <c r="X21"/>
  <c r="W21"/>
  <c r="V21"/>
  <c r="U21"/>
  <c r="T21"/>
  <c r="S21"/>
  <c r="R21"/>
  <c r="Q21"/>
  <c r="P21"/>
  <c r="O21"/>
  <c r="N21"/>
  <c r="M21"/>
  <c r="L21"/>
  <c r="K21"/>
  <c r="I21"/>
  <c r="H21"/>
  <c r="G21"/>
  <c r="F21"/>
  <c r="E21"/>
  <c r="D21"/>
  <c r="C21"/>
  <c r="Y20"/>
  <c r="X20"/>
  <c r="W20"/>
  <c r="V20"/>
  <c r="U20"/>
  <c r="T20"/>
  <c r="S20"/>
  <c r="R20"/>
  <c r="Q20"/>
  <c r="P20"/>
  <c r="O20"/>
  <c r="N20"/>
  <c r="M20"/>
  <c r="L20"/>
  <c r="K20"/>
  <c r="I20"/>
  <c r="H20"/>
  <c r="G20"/>
  <c r="F20"/>
  <c r="E20"/>
  <c r="D20"/>
  <c r="C20"/>
  <c r="Y19"/>
  <c r="X19"/>
  <c r="W19"/>
  <c r="V19"/>
  <c r="U19"/>
  <c r="T19"/>
  <c r="S19"/>
  <c r="R19"/>
  <c r="Q19"/>
  <c r="P19"/>
  <c r="O19"/>
  <c r="N19"/>
  <c r="M19"/>
  <c r="L19"/>
  <c r="K19"/>
  <c r="I19"/>
  <c r="H19"/>
  <c r="G19"/>
  <c r="F19"/>
  <c r="E19"/>
  <c r="D19"/>
  <c r="C19"/>
  <c r="Y18"/>
  <c r="X18"/>
  <c r="W18"/>
  <c r="V18"/>
  <c r="U18"/>
  <c r="T18"/>
  <c r="S18"/>
  <c r="R18"/>
  <c r="Q18"/>
  <c r="P18"/>
  <c r="O18"/>
  <c r="N18"/>
  <c r="M18"/>
  <c r="L18"/>
  <c r="K18"/>
  <c r="I18"/>
  <c r="H18"/>
  <c r="G18"/>
  <c r="F18"/>
  <c r="E18"/>
  <c r="D18"/>
  <c r="C18"/>
  <c r="Y17"/>
  <c r="X17"/>
  <c r="W17"/>
  <c r="V17"/>
  <c r="U17"/>
  <c r="T17"/>
  <c r="S17"/>
  <c r="R17"/>
  <c r="Q17"/>
  <c r="P17"/>
  <c r="O17"/>
  <c r="N17"/>
  <c r="M17"/>
  <c r="L17"/>
  <c r="K17"/>
  <c r="I17"/>
  <c r="H17"/>
  <c r="G17"/>
  <c r="F17"/>
  <c r="E17"/>
  <c r="D17"/>
  <c r="C17"/>
  <c r="Y16"/>
  <c r="X16"/>
  <c r="W16"/>
  <c r="V16"/>
  <c r="U16"/>
  <c r="T16"/>
  <c r="S16"/>
  <c r="R16"/>
  <c r="Q16"/>
  <c r="P16"/>
  <c r="O16"/>
  <c r="N16"/>
  <c r="M16"/>
  <c r="L16"/>
  <c r="K16"/>
  <c r="I16"/>
  <c r="H16"/>
  <c r="G16"/>
  <c r="F16"/>
  <c r="E16"/>
  <c r="D16"/>
  <c r="C16"/>
  <c r="Y15"/>
  <c r="X15"/>
  <c r="W15"/>
  <c r="V15"/>
  <c r="U15"/>
  <c r="T15"/>
  <c r="S15"/>
  <c r="R15"/>
  <c r="Q15"/>
  <c r="P15"/>
  <c r="O15"/>
  <c r="N15"/>
  <c r="M15"/>
  <c r="L15"/>
  <c r="K15"/>
  <c r="I15"/>
  <c r="H15"/>
  <c r="G15"/>
  <c r="F15"/>
  <c r="E15"/>
  <c r="D15"/>
  <c r="C15"/>
  <c r="Y14"/>
  <c r="X14"/>
  <c r="W14"/>
  <c r="V14"/>
  <c r="U14"/>
  <c r="T14"/>
  <c r="S14"/>
  <c r="R14"/>
  <c r="Q14"/>
  <c r="P14"/>
  <c r="O14"/>
  <c r="N14"/>
  <c r="M14"/>
  <c r="L14"/>
  <c r="K14"/>
  <c r="I14"/>
  <c r="H14"/>
  <c r="G14"/>
  <c r="F14"/>
  <c r="E14"/>
  <c r="D14"/>
  <c r="C14"/>
  <c r="Y13"/>
  <c r="X13"/>
  <c r="W13"/>
  <c r="V13"/>
  <c r="U13"/>
  <c r="T13"/>
  <c r="S13"/>
  <c r="R13"/>
  <c r="Q13"/>
  <c r="P13"/>
  <c r="O13"/>
  <c r="N13"/>
  <c r="M13"/>
  <c r="L13"/>
  <c r="K13"/>
  <c r="I13"/>
  <c r="H13"/>
  <c r="G13"/>
  <c r="F13"/>
  <c r="E13"/>
  <c r="D13"/>
  <c r="C13"/>
  <c r="Y12"/>
  <c r="X12"/>
  <c r="W12"/>
  <c r="V12"/>
  <c r="U12"/>
  <c r="T12"/>
  <c r="S12"/>
  <c r="R12"/>
  <c r="Q12"/>
  <c r="P12"/>
  <c r="O12"/>
  <c r="N12"/>
  <c r="M12"/>
  <c r="L12"/>
  <c r="K12"/>
  <c r="I12"/>
  <c r="H12"/>
  <c r="G12"/>
  <c r="F12"/>
  <c r="E12"/>
  <c r="D12"/>
  <c r="C12"/>
  <c r="Y11"/>
  <c r="X11"/>
  <c r="W11"/>
  <c r="V11"/>
  <c r="U11"/>
  <c r="T11"/>
  <c r="S11"/>
  <c r="R11"/>
  <c r="Q11"/>
  <c r="P11"/>
  <c r="O11"/>
  <c r="N11"/>
  <c r="M11"/>
  <c r="L11"/>
  <c r="K11"/>
  <c r="I11"/>
  <c r="H11"/>
  <c r="G11"/>
  <c r="F11"/>
  <c r="E11"/>
  <c r="D11"/>
  <c r="C11"/>
  <c r="Y10"/>
  <c r="X10"/>
  <c r="W10"/>
  <c r="V10"/>
  <c r="U10"/>
  <c r="T10"/>
  <c r="S10"/>
  <c r="R10"/>
  <c r="Q10"/>
  <c r="P10"/>
  <c r="O10"/>
  <c r="N10"/>
  <c r="M10"/>
  <c r="L10"/>
  <c r="K10"/>
  <c r="I10"/>
  <c r="H10"/>
  <c r="G10"/>
  <c r="F10"/>
  <c r="E10"/>
  <c r="D10"/>
  <c r="C10"/>
  <c r="Y9"/>
  <c r="X9"/>
  <c r="W9"/>
  <c r="V9"/>
  <c r="U9"/>
  <c r="T9"/>
  <c r="S9"/>
  <c r="R9"/>
  <c r="Q9"/>
  <c r="P9"/>
  <c r="O9"/>
  <c r="N9"/>
  <c r="M9"/>
  <c r="L9"/>
  <c r="K9"/>
  <c r="I9"/>
  <c r="H9"/>
  <c r="G9"/>
  <c r="F9"/>
  <c r="E9"/>
  <c r="D9"/>
  <c r="C9"/>
  <c r="Y8"/>
  <c r="X8"/>
  <c r="W8"/>
  <c r="V8"/>
  <c r="U8"/>
  <c r="T8"/>
  <c r="S8"/>
  <c r="R8"/>
  <c r="Q8"/>
  <c r="P8"/>
  <c r="O8"/>
  <c r="N8"/>
  <c r="M8"/>
  <c r="L8"/>
  <c r="K8"/>
  <c r="I8"/>
  <c r="H8"/>
  <c r="G8"/>
  <c r="F8"/>
  <c r="E8"/>
  <c r="D8"/>
  <c r="C8"/>
  <c r="Y7"/>
  <c r="X7"/>
  <c r="W7"/>
  <c r="V7"/>
  <c r="U7"/>
  <c r="T7"/>
  <c r="S7"/>
  <c r="R7"/>
  <c r="Q7"/>
  <c r="P7"/>
  <c r="O7"/>
  <c r="N7"/>
  <c r="M7"/>
  <c r="L7"/>
  <c r="K7"/>
  <c r="I7"/>
  <c r="H7"/>
  <c r="G7"/>
  <c r="F7"/>
  <c r="E7"/>
  <c r="D7"/>
  <c r="C7"/>
  <c r="Y6"/>
  <c r="X6"/>
  <c r="W6"/>
  <c r="V6"/>
  <c r="U6"/>
  <c r="T6"/>
  <c r="S6"/>
  <c r="R6"/>
  <c r="Q6"/>
  <c r="P6"/>
  <c r="O6"/>
  <c r="N6"/>
  <c r="M6"/>
  <c r="L6"/>
  <c r="K6"/>
  <c r="H6"/>
  <c r="G6"/>
  <c r="F6"/>
  <c r="E6"/>
  <c r="D6"/>
  <c r="C6"/>
  <c r="R90" i="9" l="1"/>
  <c r="Q90"/>
  <c r="P90"/>
  <c r="O90"/>
  <c r="N90"/>
  <c r="M90"/>
  <c r="L90"/>
  <c r="K90"/>
  <c r="I90"/>
  <c r="H90"/>
  <c r="G90"/>
  <c r="F90"/>
  <c r="E90"/>
  <c r="D90"/>
  <c r="C90"/>
  <c r="R89"/>
  <c r="Q89"/>
  <c r="P89"/>
  <c r="O89"/>
  <c r="N89"/>
  <c r="M89"/>
  <c r="L89"/>
  <c r="K89"/>
  <c r="I89"/>
  <c r="H89"/>
  <c r="G89"/>
  <c r="F89"/>
  <c r="E89"/>
  <c r="D89"/>
  <c r="C89"/>
  <c r="R88"/>
  <c r="Q88"/>
  <c r="P88"/>
  <c r="O88"/>
  <c r="N88"/>
  <c r="M88"/>
  <c r="L88"/>
  <c r="K88"/>
  <c r="I88"/>
  <c r="H88"/>
  <c r="G88"/>
  <c r="F88"/>
  <c r="E88"/>
  <c r="D88"/>
  <c r="C88"/>
  <c r="R87"/>
  <c r="Q87"/>
  <c r="P87"/>
  <c r="O87"/>
  <c r="N87"/>
  <c r="M87"/>
  <c r="L87"/>
  <c r="K87"/>
  <c r="I87"/>
  <c r="H87"/>
  <c r="G87"/>
  <c r="F87"/>
  <c r="E87"/>
  <c r="D87"/>
  <c r="C87"/>
  <c r="R86"/>
  <c r="Q86"/>
  <c r="P86"/>
  <c r="O86"/>
  <c r="N86"/>
  <c r="M86"/>
  <c r="L86"/>
  <c r="K86"/>
  <c r="I86"/>
  <c r="H86"/>
  <c r="G86"/>
  <c r="F86"/>
  <c r="E86"/>
  <c r="D86"/>
  <c r="C86"/>
  <c r="R85"/>
  <c r="Q85"/>
  <c r="P85"/>
  <c r="O85"/>
  <c r="N85"/>
  <c r="M85"/>
  <c r="L85"/>
  <c r="K85"/>
  <c r="I85"/>
  <c r="H85"/>
  <c r="G85"/>
  <c r="F85"/>
  <c r="E85"/>
  <c r="D85"/>
  <c r="C85"/>
  <c r="R84"/>
  <c r="Q84"/>
  <c r="P84"/>
  <c r="O84"/>
  <c r="N84"/>
  <c r="M84"/>
  <c r="L84"/>
  <c r="K84"/>
  <c r="I84"/>
  <c r="H84"/>
  <c r="G84"/>
  <c r="F84"/>
  <c r="E84"/>
  <c r="D84"/>
  <c r="C84"/>
  <c r="R83"/>
  <c r="Q83"/>
  <c r="P83"/>
  <c r="O83"/>
  <c r="N83"/>
  <c r="M83"/>
  <c r="L83"/>
  <c r="K83"/>
  <c r="I83"/>
  <c r="H83"/>
  <c r="G83"/>
  <c r="F83"/>
  <c r="E83"/>
  <c r="D83"/>
  <c r="C83"/>
  <c r="R82"/>
  <c r="Q82"/>
  <c r="P82"/>
  <c r="O82"/>
  <c r="N82"/>
  <c r="M82"/>
  <c r="L82"/>
  <c r="K82"/>
  <c r="I82"/>
  <c r="H82"/>
  <c r="G82"/>
  <c r="F82"/>
  <c r="E82"/>
  <c r="D82"/>
  <c r="C82"/>
  <c r="R81"/>
  <c r="Q81"/>
  <c r="P81"/>
  <c r="O81"/>
  <c r="N81"/>
  <c r="M81"/>
  <c r="L81"/>
  <c r="K81"/>
  <c r="I81"/>
  <c r="H81"/>
  <c r="G81"/>
  <c r="F81"/>
  <c r="E81"/>
  <c r="D81"/>
  <c r="C81"/>
  <c r="R80"/>
  <c r="Q80"/>
  <c r="P80"/>
  <c r="O80"/>
  <c r="N80"/>
  <c r="M80"/>
  <c r="L80"/>
  <c r="K80"/>
  <c r="I80"/>
  <c r="H80"/>
  <c r="G80"/>
  <c r="F80"/>
  <c r="E80"/>
  <c r="D80"/>
  <c r="C80"/>
  <c r="R79"/>
  <c r="Q79"/>
  <c r="P79"/>
  <c r="O79"/>
  <c r="N79"/>
  <c r="M79"/>
  <c r="L79"/>
  <c r="K79"/>
  <c r="I79"/>
  <c r="H79"/>
  <c r="G79"/>
  <c r="F79"/>
  <c r="E79"/>
  <c r="D79"/>
  <c r="C79"/>
  <c r="R78"/>
  <c r="Q78"/>
  <c r="P78"/>
  <c r="O78"/>
  <c r="N78"/>
  <c r="M78"/>
  <c r="L78"/>
  <c r="K78"/>
  <c r="I78"/>
  <c r="H78"/>
  <c r="G78"/>
  <c r="F78"/>
  <c r="E78"/>
  <c r="D78"/>
  <c r="C78"/>
  <c r="R77"/>
  <c r="Q77"/>
  <c r="P77"/>
  <c r="O77"/>
  <c r="N77"/>
  <c r="M77"/>
  <c r="L77"/>
  <c r="K77"/>
  <c r="I77"/>
  <c r="H77"/>
  <c r="G77"/>
  <c r="F77"/>
  <c r="E77"/>
  <c r="D77"/>
  <c r="C77"/>
  <c r="R76"/>
  <c r="Q76"/>
  <c r="P76"/>
  <c r="O76"/>
  <c r="N76"/>
  <c r="M76"/>
  <c r="L76"/>
  <c r="K76"/>
  <c r="I76"/>
  <c r="H76"/>
  <c r="G76"/>
  <c r="F76"/>
  <c r="E76"/>
  <c r="D76"/>
  <c r="C76"/>
  <c r="R75"/>
  <c r="Q75"/>
  <c r="P75"/>
  <c r="O75"/>
  <c r="N75"/>
  <c r="M75"/>
  <c r="L75"/>
  <c r="K75"/>
  <c r="I75"/>
  <c r="H75"/>
  <c r="G75"/>
  <c r="F75"/>
  <c r="E75"/>
  <c r="D75"/>
  <c r="C75"/>
  <c r="R74"/>
  <c r="Q74"/>
  <c r="P74"/>
  <c r="O74"/>
  <c r="N74"/>
  <c r="M74"/>
  <c r="L74"/>
  <c r="K74"/>
  <c r="I74"/>
  <c r="H74"/>
  <c r="G74"/>
  <c r="F74"/>
  <c r="E74"/>
  <c r="D74"/>
  <c r="C74"/>
  <c r="R73"/>
  <c r="Q73"/>
  <c r="P73"/>
  <c r="O73"/>
  <c r="N73"/>
  <c r="M73"/>
  <c r="L73"/>
  <c r="K73"/>
  <c r="I73"/>
  <c r="H73"/>
  <c r="G73"/>
  <c r="F73"/>
  <c r="E73"/>
  <c r="D73"/>
  <c r="C73"/>
  <c r="R72"/>
  <c r="Q72"/>
  <c r="P72"/>
  <c r="O72"/>
  <c r="N72"/>
  <c r="M72"/>
  <c r="L72"/>
  <c r="K72"/>
  <c r="I72"/>
  <c r="H72"/>
  <c r="G72"/>
  <c r="F72"/>
  <c r="E72"/>
  <c r="D72"/>
  <c r="C72"/>
  <c r="R71"/>
  <c r="Q71"/>
  <c r="P71"/>
  <c r="O71"/>
  <c r="N71"/>
  <c r="M71"/>
  <c r="L71"/>
  <c r="K71"/>
  <c r="I71"/>
  <c r="H71"/>
  <c r="G71"/>
  <c r="F71"/>
  <c r="E71"/>
  <c r="D71"/>
  <c r="C71"/>
  <c r="R70"/>
  <c r="Q70"/>
  <c r="P70"/>
  <c r="O70"/>
  <c r="N70"/>
  <c r="M70"/>
  <c r="L70"/>
  <c r="K70"/>
  <c r="I70"/>
  <c r="H70"/>
  <c r="G70"/>
  <c r="F70"/>
  <c r="E70"/>
  <c r="D70"/>
  <c r="C70"/>
  <c r="R69"/>
  <c r="Q69"/>
  <c r="P69"/>
  <c r="O69"/>
  <c r="N69"/>
  <c r="M69"/>
  <c r="L69"/>
  <c r="K69"/>
  <c r="I69"/>
  <c r="H69"/>
  <c r="G69"/>
  <c r="F69"/>
  <c r="E69"/>
  <c r="D69"/>
  <c r="C69"/>
  <c r="R68"/>
  <c r="Q68"/>
  <c r="P68"/>
  <c r="O68"/>
  <c r="N68"/>
  <c r="M68"/>
  <c r="L68"/>
  <c r="K68"/>
  <c r="I68"/>
  <c r="H68"/>
  <c r="G68"/>
  <c r="F68"/>
  <c r="E68"/>
  <c r="D68"/>
  <c r="C68"/>
  <c r="R67"/>
  <c r="Q67"/>
  <c r="P67"/>
  <c r="O67"/>
  <c r="N67"/>
  <c r="M67"/>
  <c r="L67"/>
  <c r="K67"/>
  <c r="I67"/>
  <c r="H67"/>
  <c r="G67"/>
  <c r="F67"/>
  <c r="E67"/>
  <c r="D67"/>
  <c r="C67"/>
  <c r="R66"/>
  <c r="Q66"/>
  <c r="P66"/>
  <c r="O66"/>
  <c r="N66"/>
  <c r="M66"/>
  <c r="L66"/>
  <c r="K66"/>
  <c r="I66"/>
  <c r="H66"/>
  <c r="G66"/>
  <c r="F66"/>
  <c r="E66"/>
  <c r="D66"/>
  <c r="C66"/>
  <c r="R65"/>
  <c r="Q65"/>
  <c r="P65"/>
  <c r="O65"/>
  <c r="N65"/>
  <c r="M65"/>
  <c r="L65"/>
  <c r="K65"/>
  <c r="I65"/>
  <c r="H65"/>
  <c r="G65"/>
  <c r="F65"/>
  <c r="E65"/>
  <c r="D65"/>
  <c r="C65"/>
  <c r="R64"/>
  <c r="Q64"/>
  <c r="P64"/>
  <c r="O64"/>
  <c r="N64"/>
  <c r="M64"/>
  <c r="L64"/>
  <c r="K64"/>
  <c r="I64"/>
  <c r="H64"/>
  <c r="G64"/>
  <c r="F64"/>
  <c r="E64"/>
  <c r="D64"/>
  <c r="C64"/>
  <c r="R63"/>
  <c r="Q63"/>
  <c r="P63"/>
  <c r="O63"/>
  <c r="N63"/>
  <c r="M63"/>
  <c r="L63"/>
  <c r="K63"/>
  <c r="I63"/>
  <c r="H63"/>
  <c r="G63"/>
  <c r="F63"/>
  <c r="E63"/>
  <c r="D63"/>
  <c r="C63"/>
  <c r="R62"/>
  <c r="Q62"/>
  <c r="P62"/>
  <c r="O62"/>
  <c r="N62"/>
  <c r="M62"/>
  <c r="L62"/>
  <c r="K62"/>
  <c r="I62"/>
  <c r="H62"/>
  <c r="G62"/>
  <c r="F62"/>
  <c r="E62"/>
  <c r="D62"/>
  <c r="C62"/>
  <c r="R61"/>
  <c r="Q61"/>
  <c r="P61"/>
  <c r="O61"/>
  <c r="N61"/>
  <c r="M61"/>
  <c r="L61"/>
  <c r="K61"/>
  <c r="I61"/>
  <c r="H61"/>
  <c r="G61"/>
  <c r="F61"/>
  <c r="E61"/>
  <c r="D61"/>
  <c r="C61"/>
  <c r="R57"/>
  <c r="Q57"/>
  <c r="P57"/>
  <c r="O57"/>
  <c r="N57"/>
  <c r="M57"/>
  <c r="L57"/>
  <c r="K57"/>
  <c r="I57"/>
  <c r="H57"/>
  <c r="G57"/>
  <c r="F57"/>
  <c r="E57"/>
  <c r="D57"/>
  <c r="C57"/>
  <c r="R56"/>
  <c r="Q56"/>
  <c r="P56"/>
  <c r="O56"/>
  <c r="N56"/>
  <c r="M56"/>
  <c r="L56"/>
  <c r="K56"/>
  <c r="I56"/>
  <c r="H56"/>
  <c r="G56"/>
  <c r="F56"/>
  <c r="E56"/>
  <c r="D56"/>
  <c r="C56"/>
  <c r="R54"/>
  <c r="Q54"/>
  <c r="P54"/>
  <c r="O54"/>
  <c r="N54"/>
  <c r="M54"/>
  <c r="L54"/>
  <c r="K54"/>
  <c r="I54"/>
  <c r="H54"/>
  <c r="G54"/>
  <c r="F54"/>
  <c r="E54"/>
  <c r="D54"/>
  <c r="C54"/>
  <c r="R53"/>
  <c r="Q53"/>
  <c r="P53"/>
  <c r="O53"/>
  <c r="N53"/>
  <c r="M53"/>
  <c r="L53"/>
  <c r="K53"/>
  <c r="I53"/>
  <c r="H53"/>
  <c r="G53"/>
  <c r="F53"/>
  <c r="E53"/>
  <c r="D53"/>
  <c r="C53"/>
  <c r="R52"/>
  <c r="Q52"/>
  <c r="P52"/>
  <c r="O52"/>
  <c r="N52"/>
  <c r="M52"/>
  <c r="L52"/>
  <c r="K52"/>
  <c r="I52"/>
  <c r="H52"/>
  <c r="G52"/>
  <c r="F52"/>
  <c r="E52"/>
  <c r="D52"/>
  <c r="C52"/>
  <c r="R51"/>
  <c r="Q51"/>
  <c r="P51"/>
  <c r="O51"/>
  <c r="N51"/>
  <c r="M51"/>
  <c r="L51"/>
  <c r="K51"/>
  <c r="I51"/>
  <c r="H51"/>
  <c r="G51"/>
  <c r="F51"/>
  <c r="E51"/>
  <c r="D51"/>
  <c r="C51"/>
  <c r="R50"/>
  <c r="Q50"/>
  <c r="P50"/>
  <c r="O50"/>
  <c r="N50"/>
  <c r="M50"/>
  <c r="L50"/>
  <c r="K50"/>
  <c r="I50"/>
  <c r="H50"/>
  <c r="G50"/>
  <c r="F50"/>
  <c r="E50"/>
  <c r="D50"/>
  <c r="C50"/>
  <c r="R49"/>
  <c r="Q49"/>
  <c r="P49"/>
  <c r="O49"/>
  <c r="N49"/>
  <c r="M49"/>
  <c r="L49"/>
  <c r="K49"/>
  <c r="I49"/>
  <c r="H49"/>
  <c r="G49"/>
  <c r="F49"/>
  <c r="E49"/>
  <c r="D49"/>
  <c r="C49"/>
  <c r="R48"/>
  <c r="Q48"/>
  <c r="P48"/>
  <c r="O48"/>
  <c r="N48"/>
  <c r="M48"/>
  <c r="L48"/>
  <c r="K48"/>
  <c r="I48"/>
  <c r="H48"/>
  <c r="G48"/>
  <c r="F48"/>
  <c r="E48"/>
  <c r="D48"/>
  <c r="C48"/>
  <c r="R47"/>
  <c r="Q47"/>
  <c r="P47"/>
  <c r="O47"/>
  <c r="N47"/>
  <c r="M47"/>
  <c r="L47"/>
  <c r="K47"/>
  <c r="I47"/>
  <c r="H47"/>
  <c r="G47"/>
  <c r="F47"/>
  <c r="E47"/>
  <c r="D47"/>
  <c r="C47"/>
  <c r="R46"/>
  <c r="Q46"/>
  <c r="P46"/>
  <c r="O46"/>
  <c r="N46"/>
  <c r="M46"/>
  <c r="L46"/>
  <c r="K46"/>
  <c r="I46"/>
  <c r="H46"/>
  <c r="G46"/>
  <c r="F46"/>
  <c r="E46"/>
  <c r="D46"/>
  <c r="C46"/>
  <c r="R45"/>
  <c r="Q45"/>
  <c r="P45"/>
  <c r="O45"/>
  <c r="N45"/>
  <c r="M45"/>
  <c r="L45"/>
  <c r="K45"/>
  <c r="I45"/>
  <c r="H45"/>
  <c r="G45"/>
  <c r="F45"/>
  <c r="E45"/>
  <c r="D45"/>
  <c r="C45"/>
  <c r="R43"/>
  <c r="Q43"/>
  <c r="P43"/>
  <c r="O43"/>
  <c r="N43"/>
  <c r="M43"/>
  <c r="L43"/>
  <c r="K43"/>
  <c r="I43"/>
  <c r="H43"/>
  <c r="G43"/>
  <c r="F43"/>
  <c r="E43"/>
  <c r="D43"/>
  <c r="C43"/>
  <c r="R42"/>
  <c r="Q42"/>
  <c r="P42"/>
  <c r="O42"/>
  <c r="N42"/>
  <c r="M42"/>
  <c r="L42"/>
  <c r="K42"/>
  <c r="I42"/>
  <c r="H42"/>
  <c r="G42"/>
  <c r="F42"/>
  <c r="E42"/>
  <c r="D42"/>
  <c r="C42"/>
  <c r="R41"/>
  <c r="Q41"/>
  <c r="P41"/>
  <c r="O41"/>
  <c r="N41"/>
  <c r="M41"/>
  <c r="L41"/>
  <c r="K41"/>
  <c r="I41"/>
  <c r="H41"/>
  <c r="G41"/>
  <c r="F41"/>
  <c r="E41"/>
  <c r="D41"/>
  <c r="C41"/>
  <c r="R40"/>
  <c r="Q40"/>
  <c r="P40"/>
  <c r="O40"/>
  <c r="N40"/>
  <c r="M40"/>
  <c r="L40"/>
  <c r="K40"/>
  <c r="I40"/>
  <c r="H40"/>
  <c r="G40"/>
  <c r="F40"/>
  <c r="E40"/>
  <c r="D40"/>
  <c r="C40"/>
  <c r="R39"/>
  <c r="Q39"/>
  <c r="P39"/>
  <c r="O39"/>
  <c r="N39"/>
  <c r="M39"/>
  <c r="L39"/>
  <c r="K39"/>
  <c r="I39"/>
  <c r="H39"/>
  <c r="G39"/>
  <c r="F39"/>
  <c r="E39"/>
  <c r="D39"/>
  <c r="C39"/>
  <c r="R38"/>
  <c r="Q38"/>
  <c r="P38"/>
  <c r="O38"/>
  <c r="N38"/>
  <c r="M38"/>
  <c r="L38"/>
  <c r="K38"/>
  <c r="I38"/>
  <c r="H38"/>
  <c r="G38"/>
  <c r="F38"/>
  <c r="E38"/>
  <c r="D38"/>
  <c r="C38"/>
  <c r="R37"/>
  <c r="Q37"/>
  <c r="P37"/>
  <c r="O37"/>
  <c r="N37"/>
  <c r="M37"/>
  <c r="L37"/>
  <c r="K37"/>
  <c r="I37"/>
  <c r="H37"/>
  <c r="G37"/>
  <c r="F37"/>
  <c r="E37"/>
  <c r="D37"/>
  <c r="C37"/>
  <c r="R36"/>
  <c r="Q36"/>
  <c r="P36"/>
  <c r="O36"/>
  <c r="N36"/>
  <c r="M36"/>
  <c r="L36"/>
  <c r="K36"/>
  <c r="I36"/>
  <c r="H36"/>
  <c r="G36"/>
  <c r="F36"/>
  <c r="E36"/>
  <c r="D36"/>
  <c r="C36"/>
  <c r="R35"/>
  <c r="Q35"/>
  <c r="P35"/>
  <c r="O35"/>
  <c r="N35"/>
  <c r="M35"/>
  <c r="L35"/>
  <c r="K35"/>
  <c r="I35"/>
  <c r="H35"/>
  <c r="G35"/>
  <c r="F35"/>
  <c r="E35"/>
  <c r="D35"/>
  <c r="C35"/>
  <c r="R34"/>
  <c r="Q34"/>
  <c r="P34"/>
  <c r="O34"/>
  <c r="N34"/>
  <c r="M34"/>
  <c r="L34"/>
  <c r="K34"/>
  <c r="I34"/>
  <c r="H34"/>
  <c r="G34"/>
  <c r="F34"/>
  <c r="E34"/>
  <c r="D34"/>
  <c r="C34"/>
  <c r="R33"/>
  <c r="Q33"/>
  <c r="P33"/>
  <c r="O33"/>
  <c r="N33"/>
  <c r="M33"/>
  <c r="L33"/>
  <c r="K33"/>
  <c r="I33"/>
  <c r="H33"/>
  <c r="G33"/>
  <c r="F33"/>
  <c r="E33"/>
  <c r="D33"/>
  <c r="C33"/>
  <c r="R32"/>
  <c r="Q32"/>
  <c r="P32"/>
  <c r="O32"/>
  <c r="N32"/>
  <c r="M32"/>
  <c r="L32"/>
  <c r="K32"/>
  <c r="I32"/>
  <c r="H32"/>
  <c r="G32"/>
  <c r="F32"/>
  <c r="E32"/>
  <c r="D32"/>
  <c r="C32"/>
  <c r="R31"/>
  <c r="Q31"/>
  <c r="P31"/>
  <c r="O31"/>
  <c r="N31"/>
  <c r="M31"/>
  <c r="L31"/>
  <c r="K31"/>
  <c r="I31"/>
  <c r="H31"/>
  <c r="G31"/>
  <c r="F31"/>
  <c r="E31"/>
  <c r="D31"/>
  <c r="C31"/>
  <c r="R29"/>
  <c r="Q29"/>
  <c r="P29"/>
  <c r="O29"/>
  <c r="N29"/>
  <c r="M29"/>
  <c r="L29"/>
  <c r="K29"/>
  <c r="I29"/>
  <c r="H29"/>
  <c r="G29"/>
  <c r="F29"/>
  <c r="E29"/>
  <c r="D29"/>
  <c r="C29"/>
  <c r="R28"/>
  <c r="Q28"/>
  <c r="P28"/>
  <c r="O28"/>
  <c r="N28"/>
  <c r="M28"/>
  <c r="L28"/>
  <c r="K28"/>
  <c r="I28"/>
  <c r="H28"/>
  <c r="G28"/>
  <c r="F28"/>
  <c r="E28"/>
  <c r="D28"/>
  <c r="C28"/>
  <c r="R27"/>
  <c r="Q27"/>
  <c r="P27"/>
  <c r="O27"/>
  <c r="N27"/>
  <c r="M27"/>
  <c r="L27"/>
  <c r="K27"/>
  <c r="I27"/>
  <c r="H27"/>
  <c r="G27"/>
  <c r="F27"/>
  <c r="E27"/>
  <c r="D27"/>
  <c r="C27"/>
  <c r="R26"/>
  <c r="Q26"/>
  <c r="P26"/>
  <c r="O26"/>
  <c r="N26"/>
  <c r="M26"/>
  <c r="L26"/>
  <c r="K26"/>
  <c r="I26"/>
  <c r="H26"/>
  <c r="G26"/>
  <c r="F26"/>
  <c r="E26"/>
  <c r="D26"/>
  <c r="C26"/>
  <c r="R25"/>
  <c r="Q25"/>
  <c r="P25"/>
  <c r="O25"/>
  <c r="N25"/>
  <c r="M25"/>
  <c r="L25"/>
  <c r="K25"/>
  <c r="I25"/>
  <c r="H25"/>
  <c r="G25"/>
  <c r="F25"/>
  <c r="E25"/>
  <c r="D25"/>
  <c r="C25"/>
  <c r="R24"/>
  <c r="Q24"/>
  <c r="P24"/>
  <c r="O24"/>
  <c r="N24"/>
  <c r="M24"/>
  <c r="L24"/>
  <c r="K24"/>
  <c r="I24"/>
  <c r="H24"/>
  <c r="G24"/>
  <c r="F24"/>
  <c r="E24"/>
  <c r="D24"/>
  <c r="C24"/>
  <c r="R23"/>
  <c r="Q23"/>
  <c r="P23"/>
  <c r="O23"/>
  <c r="N23"/>
  <c r="M23"/>
  <c r="L23"/>
  <c r="K23"/>
  <c r="I23"/>
  <c r="H23"/>
  <c r="G23"/>
  <c r="F23"/>
  <c r="E23"/>
  <c r="D23"/>
  <c r="C23"/>
  <c r="R22"/>
  <c r="Q22"/>
  <c r="P22"/>
  <c r="O22"/>
  <c r="N22"/>
  <c r="M22"/>
  <c r="L22"/>
  <c r="K22"/>
  <c r="I22"/>
  <c r="H22"/>
  <c r="G22"/>
  <c r="F22"/>
  <c r="E22"/>
  <c r="D22"/>
  <c r="C22"/>
  <c r="R21"/>
  <c r="Q21"/>
  <c r="P21"/>
  <c r="O21"/>
  <c r="N21"/>
  <c r="M21"/>
  <c r="L21"/>
  <c r="K21"/>
  <c r="I21"/>
  <c r="H21"/>
  <c r="G21"/>
  <c r="F21"/>
  <c r="E21"/>
  <c r="D21"/>
  <c r="C21"/>
  <c r="R20"/>
  <c r="Q20"/>
  <c r="P20"/>
  <c r="O20"/>
  <c r="N20"/>
  <c r="M20"/>
  <c r="L20"/>
  <c r="K20"/>
  <c r="I20"/>
  <c r="H20"/>
  <c r="G20"/>
  <c r="F20"/>
  <c r="E20"/>
  <c r="D20"/>
  <c r="C20"/>
  <c r="R19"/>
  <c r="Q19"/>
  <c r="P19"/>
  <c r="O19"/>
  <c r="N19"/>
  <c r="M19"/>
  <c r="L19"/>
  <c r="K19"/>
  <c r="I19"/>
  <c r="H19"/>
  <c r="G19"/>
  <c r="F19"/>
  <c r="E19"/>
  <c r="D19"/>
  <c r="C19"/>
  <c r="R18"/>
  <c r="Q18"/>
  <c r="P18"/>
  <c r="O18"/>
  <c r="N18"/>
  <c r="M18"/>
  <c r="L18"/>
  <c r="K18"/>
  <c r="I18"/>
  <c r="H18"/>
  <c r="G18"/>
  <c r="F18"/>
  <c r="E18"/>
  <c r="D18"/>
  <c r="C18"/>
  <c r="R17"/>
  <c r="Q17"/>
  <c r="P17"/>
  <c r="O17"/>
  <c r="N17"/>
  <c r="M17"/>
  <c r="L17"/>
  <c r="K17"/>
  <c r="I17"/>
  <c r="H17"/>
  <c r="G17"/>
  <c r="F17"/>
  <c r="E17"/>
  <c r="D17"/>
  <c r="C17"/>
  <c r="R16"/>
  <c r="Q16"/>
  <c r="P16"/>
  <c r="O16"/>
  <c r="N16"/>
  <c r="M16"/>
  <c r="L16"/>
  <c r="K16"/>
  <c r="I16"/>
  <c r="H16"/>
  <c r="G16"/>
  <c r="F16"/>
  <c r="E16"/>
  <c r="D16"/>
  <c r="C16"/>
  <c r="R15"/>
  <c r="Q15"/>
  <c r="P15"/>
  <c r="O15"/>
  <c r="N15"/>
  <c r="M15"/>
  <c r="L15"/>
  <c r="K15"/>
  <c r="I15"/>
  <c r="H15"/>
  <c r="G15"/>
  <c r="F15"/>
  <c r="E15"/>
  <c r="D15"/>
  <c r="C15"/>
  <c r="R14"/>
  <c r="Q14"/>
  <c r="P14"/>
  <c r="O14"/>
  <c r="N14"/>
  <c r="M14"/>
  <c r="L14"/>
  <c r="K14"/>
  <c r="I14"/>
  <c r="H14"/>
  <c r="G14"/>
  <c r="F14"/>
  <c r="E14"/>
  <c r="D14"/>
  <c r="C14"/>
  <c r="R13"/>
  <c r="Q13"/>
  <c r="P13"/>
  <c r="O13"/>
  <c r="N13"/>
  <c r="M13"/>
  <c r="L13"/>
  <c r="K13"/>
  <c r="I13"/>
  <c r="H13"/>
  <c r="G13"/>
  <c r="F13"/>
  <c r="E13"/>
  <c r="D13"/>
  <c r="C13"/>
  <c r="R12"/>
  <c r="Q12"/>
  <c r="P12"/>
  <c r="O12"/>
  <c r="N12"/>
  <c r="M12"/>
  <c r="L12"/>
  <c r="K12"/>
  <c r="I12"/>
  <c r="H12"/>
  <c r="G12"/>
  <c r="F12"/>
  <c r="E12"/>
  <c r="D12"/>
  <c r="C12"/>
  <c r="R11"/>
  <c r="Q11"/>
  <c r="P11"/>
  <c r="O11"/>
  <c r="N11"/>
  <c r="M11"/>
  <c r="L11"/>
  <c r="K11"/>
  <c r="I11"/>
  <c r="H11"/>
  <c r="G11"/>
  <c r="F11"/>
  <c r="E11"/>
  <c r="D11"/>
  <c r="C11"/>
  <c r="R10"/>
  <c r="Q10"/>
  <c r="P10"/>
  <c r="O10"/>
  <c r="N10"/>
  <c r="M10"/>
  <c r="L10"/>
  <c r="K10"/>
  <c r="I10"/>
  <c r="H10"/>
  <c r="G10"/>
  <c r="F10"/>
  <c r="E10"/>
  <c r="D10"/>
  <c r="C10"/>
  <c r="R9"/>
  <c r="Q9"/>
  <c r="P9"/>
  <c r="O9"/>
  <c r="N9"/>
  <c r="M9"/>
  <c r="L9"/>
  <c r="K9"/>
  <c r="I9"/>
  <c r="H9"/>
  <c r="G9"/>
  <c r="F9"/>
  <c r="E9"/>
  <c r="D9"/>
  <c r="C9"/>
  <c r="R8"/>
  <c r="Q8"/>
  <c r="P8"/>
  <c r="O8"/>
  <c r="N8"/>
  <c r="M8"/>
  <c r="L8"/>
  <c r="K8"/>
  <c r="I8"/>
  <c r="H8"/>
  <c r="G8"/>
  <c r="F8"/>
  <c r="E8"/>
  <c r="D8"/>
  <c r="C8"/>
  <c r="R7"/>
  <c r="Q7"/>
  <c r="P7"/>
  <c r="O7"/>
  <c r="N7"/>
  <c r="M7"/>
  <c r="L7"/>
  <c r="K7"/>
  <c r="I7"/>
  <c r="H7"/>
  <c r="G7"/>
  <c r="F7"/>
  <c r="E7"/>
  <c r="D7"/>
  <c r="C7"/>
  <c r="R6"/>
  <c r="Q6"/>
  <c r="P6"/>
  <c r="O6"/>
  <c r="N6"/>
  <c r="M6"/>
  <c r="L6"/>
  <c r="K6"/>
  <c r="I6"/>
  <c r="H6"/>
  <c r="G6"/>
  <c r="F6"/>
  <c r="E6"/>
  <c r="D6"/>
  <c r="C6"/>
  <c r="O88" i="2" l="1"/>
  <c r="N88"/>
  <c r="M88"/>
  <c r="L88"/>
  <c r="K88"/>
  <c r="I88"/>
  <c r="H88"/>
  <c r="G88"/>
  <c r="F88"/>
  <c r="E88"/>
  <c r="D88"/>
  <c r="C88"/>
  <c r="O87"/>
  <c r="N87"/>
  <c r="M87"/>
  <c r="L87"/>
  <c r="K87"/>
  <c r="I87"/>
  <c r="H87"/>
  <c r="G87"/>
  <c r="F87"/>
  <c r="E87"/>
  <c r="D87"/>
  <c r="C87"/>
  <c r="O86"/>
  <c r="N86"/>
  <c r="M86"/>
  <c r="L86"/>
  <c r="K86"/>
  <c r="I86"/>
  <c r="H86"/>
  <c r="G86"/>
  <c r="F86"/>
  <c r="E86"/>
  <c r="D86"/>
  <c r="C86"/>
  <c r="O85"/>
  <c r="N85"/>
  <c r="M85"/>
  <c r="L85"/>
  <c r="K85"/>
  <c r="I85"/>
  <c r="H85"/>
  <c r="G85"/>
  <c r="F85"/>
  <c r="E85"/>
  <c r="D85"/>
  <c r="C85"/>
  <c r="O84"/>
  <c r="N84"/>
  <c r="M84"/>
  <c r="L84"/>
  <c r="K84"/>
  <c r="I84"/>
  <c r="H84"/>
  <c r="G84"/>
  <c r="F84"/>
  <c r="E84"/>
  <c r="D84"/>
  <c r="C84"/>
  <c r="O83"/>
  <c r="N83"/>
  <c r="M83"/>
  <c r="L83"/>
  <c r="K83"/>
  <c r="I83"/>
  <c r="H83"/>
  <c r="G83"/>
  <c r="F83"/>
  <c r="E83"/>
  <c r="D83"/>
  <c r="C83"/>
  <c r="O82"/>
  <c r="N82"/>
  <c r="M82"/>
  <c r="L82"/>
  <c r="K82"/>
  <c r="I82"/>
  <c r="H82"/>
  <c r="G82"/>
  <c r="F82"/>
  <c r="E82"/>
  <c r="D82"/>
  <c r="C82"/>
  <c r="O81"/>
  <c r="N81"/>
  <c r="M81"/>
  <c r="L81"/>
  <c r="K81"/>
  <c r="I81"/>
  <c r="H81"/>
  <c r="G81"/>
  <c r="F81"/>
  <c r="E81"/>
  <c r="D81"/>
  <c r="C81"/>
  <c r="O80"/>
  <c r="N80"/>
  <c r="M80"/>
  <c r="L80"/>
  <c r="K80"/>
  <c r="I80"/>
  <c r="H80"/>
  <c r="G80"/>
  <c r="F80"/>
  <c r="E80"/>
  <c r="D80"/>
  <c r="C80"/>
  <c r="O79"/>
  <c r="N79"/>
  <c r="M79"/>
  <c r="L79"/>
  <c r="K79"/>
  <c r="I79"/>
  <c r="H79"/>
  <c r="G79"/>
  <c r="F79"/>
  <c r="E79"/>
  <c r="D79"/>
  <c r="C79"/>
  <c r="O78"/>
  <c r="N78"/>
  <c r="M78"/>
  <c r="L78"/>
  <c r="K78"/>
  <c r="I78"/>
  <c r="H78"/>
  <c r="G78"/>
  <c r="F78"/>
  <c r="E78"/>
  <c r="D78"/>
  <c r="C78"/>
  <c r="O77"/>
  <c r="N77"/>
  <c r="M77"/>
  <c r="L77"/>
  <c r="K77"/>
  <c r="I77"/>
  <c r="H77"/>
  <c r="G77"/>
  <c r="F77"/>
  <c r="E77"/>
  <c r="D77"/>
  <c r="C77"/>
  <c r="O76"/>
  <c r="N76"/>
  <c r="M76"/>
  <c r="L76"/>
  <c r="K76"/>
  <c r="I76"/>
  <c r="H76"/>
  <c r="G76"/>
  <c r="F76"/>
  <c r="E76"/>
  <c r="D76"/>
  <c r="C76"/>
  <c r="O75"/>
  <c r="N75"/>
  <c r="M75"/>
  <c r="L75"/>
  <c r="K75"/>
  <c r="I75"/>
  <c r="H75"/>
  <c r="G75"/>
  <c r="F75"/>
  <c r="E75"/>
  <c r="D75"/>
  <c r="C75"/>
  <c r="O74"/>
  <c r="N74"/>
  <c r="M74"/>
  <c r="L74"/>
  <c r="K74"/>
  <c r="I74"/>
  <c r="H74"/>
  <c r="G74"/>
  <c r="F74"/>
  <c r="E74"/>
  <c r="D74"/>
  <c r="C74"/>
  <c r="O73"/>
  <c r="N73"/>
  <c r="M73"/>
  <c r="L73"/>
  <c r="K73"/>
  <c r="I73"/>
  <c r="H73"/>
  <c r="G73"/>
  <c r="F73"/>
  <c r="E73"/>
  <c r="D73"/>
  <c r="C73"/>
  <c r="O72"/>
  <c r="N72"/>
  <c r="M72"/>
  <c r="L72"/>
  <c r="K72"/>
  <c r="I72"/>
  <c r="H72"/>
  <c r="G72"/>
  <c r="F72"/>
  <c r="E72"/>
  <c r="D72"/>
  <c r="C72"/>
  <c r="O71"/>
  <c r="N71"/>
  <c r="M71"/>
  <c r="L71"/>
  <c r="K71"/>
  <c r="I71"/>
  <c r="H71"/>
  <c r="G71"/>
  <c r="F71"/>
  <c r="E71"/>
  <c r="D71"/>
  <c r="C71"/>
  <c r="O70"/>
  <c r="N70"/>
  <c r="M70"/>
  <c r="L70"/>
  <c r="K70"/>
  <c r="I70"/>
  <c r="H70"/>
  <c r="G70"/>
  <c r="F70"/>
  <c r="E70"/>
  <c r="D70"/>
  <c r="C70"/>
  <c r="O69"/>
  <c r="N69"/>
  <c r="M69"/>
  <c r="L69"/>
  <c r="K69"/>
  <c r="I69"/>
  <c r="H69"/>
  <c r="G69"/>
  <c r="F69"/>
  <c r="E69"/>
  <c r="D69"/>
  <c r="C69"/>
  <c r="O68"/>
  <c r="N68"/>
  <c r="M68"/>
  <c r="L68"/>
  <c r="K68"/>
  <c r="I68"/>
  <c r="H68"/>
  <c r="G68"/>
  <c r="F68"/>
  <c r="E68"/>
  <c r="D68"/>
  <c r="C68"/>
  <c r="O67"/>
  <c r="N67"/>
  <c r="M67"/>
  <c r="L67"/>
  <c r="K67"/>
  <c r="I67"/>
  <c r="H67"/>
  <c r="G67"/>
  <c r="F67"/>
  <c r="E67"/>
  <c r="D67"/>
  <c r="C67"/>
  <c r="O66"/>
  <c r="N66"/>
  <c r="M66"/>
  <c r="L66"/>
  <c r="K66"/>
  <c r="I66"/>
  <c r="H66"/>
  <c r="G66"/>
  <c r="F66"/>
  <c r="E66"/>
  <c r="D66"/>
  <c r="C66"/>
  <c r="I65"/>
  <c r="H65"/>
  <c r="G65"/>
  <c r="F65"/>
  <c r="E65"/>
  <c r="D65"/>
  <c r="C65"/>
  <c r="O64"/>
  <c r="N64"/>
  <c r="M64"/>
  <c r="L64"/>
  <c r="K64"/>
  <c r="I64"/>
  <c r="H64"/>
  <c r="G64"/>
  <c r="F64"/>
  <c r="E64"/>
  <c r="D64"/>
  <c r="C64"/>
  <c r="O63"/>
  <c r="N63"/>
  <c r="M63"/>
  <c r="L63"/>
  <c r="K63"/>
  <c r="I63"/>
  <c r="H63"/>
  <c r="G63"/>
  <c r="F63"/>
  <c r="E63"/>
  <c r="D63"/>
  <c r="C63"/>
  <c r="O62"/>
  <c r="N62"/>
  <c r="M62"/>
  <c r="L62"/>
  <c r="K62"/>
  <c r="I62"/>
  <c r="H62"/>
  <c r="G62"/>
  <c r="F62"/>
  <c r="E62"/>
  <c r="D62"/>
  <c r="C62"/>
  <c r="O61"/>
  <c r="N61"/>
  <c r="M61"/>
  <c r="L61"/>
  <c r="K61"/>
  <c r="I61"/>
  <c r="H61"/>
  <c r="G61"/>
  <c r="F61"/>
  <c r="E61"/>
  <c r="D61"/>
  <c r="C61"/>
  <c r="O60"/>
  <c r="N60"/>
  <c r="M60"/>
  <c r="L60"/>
  <c r="K60"/>
  <c r="I60"/>
  <c r="H60"/>
  <c r="G60"/>
  <c r="F60"/>
  <c r="E60"/>
  <c r="D60"/>
  <c r="C60"/>
  <c r="O59"/>
  <c r="N59"/>
  <c r="M59"/>
  <c r="L59"/>
  <c r="K59"/>
  <c r="I59"/>
  <c r="H59"/>
  <c r="G59"/>
  <c r="F59"/>
  <c r="E59"/>
  <c r="D59"/>
  <c r="C59"/>
  <c r="O58"/>
  <c r="N58"/>
  <c r="M58"/>
  <c r="L58"/>
  <c r="K58"/>
  <c r="I58"/>
  <c r="H58"/>
  <c r="G58"/>
  <c r="F58"/>
  <c r="E58"/>
  <c r="D58"/>
  <c r="C58"/>
  <c r="O57"/>
  <c r="N57"/>
  <c r="M57"/>
  <c r="L57"/>
  <c r="K57"/>
  <c r="I57"/>
  <c r="H57"/>
  <c r="G57"/>
  <c r="F57"/>
  <c r="E57"/>
  <c r="D57"/>
  <c r="C57"/>
  <c r="O56"/>
  <c r="N56"/>
  <c r="M56"/>
  <c r="L56"/>
  <c r="K56"/>
  <c r="I56"/>
  <c r="H56"/>
  <c r="G56"/>
  <c r="F56"/>
  <c r="E56"/>
  <c r="D56"/>
  <c r="C56"/>
  <c r="O55"/>
  <c r="N55"/>
  <c r="M55"/>
  <c r="L55"/>
  <c r="K55"/>
  <c r="I55"/>
  <c r="H55"/>
  <c r="G55"/>
  <c r="F55"/>
  <c r="E55"/>
  <c r="D55"/>
  <c r="C55"/>
  <c r="O54"/>
  <c r="N54"/>
  <c r="M54"/>
  <c r="L54"/>
  <c r="K54"/>
  <c r="I54"/>
  <c r="H54"/>
  <c r="G54"/>
  <c r="F54"/>
  <c r="E54"/>
  <c r="D54"/>
  <c r="C54"/>
  <c r="O53"/>
  <c r="N53"/>
  <c r="M53"/>
  <c r="L53"/>
  <c r="K53"/>
  <c r="I53"/>
  <c r="H53"/>
  <c r="G53"/>
  <c r="F53"/>
  <c r="E53"/>
  <c r="D53"/>
  <c r="C53"/>
  <c r="O52"/>
  <c r="N52"/>
  <c r="M52"/>
  <c r="L52"/>
  <c r="K52"/>
  <c r="I52"/>
  <c r="H52"/>
  <c r="G52"/>
  <c r="F52"/>
  <c r="E52"/>
  <c r="D52"/>
  <c r="C52"/>
  <c r="O51"/>
  <c r="N51"/>
  <c r="M51"/>
  <c r="L51"/>
  <c r="K51"/>
  <c r="I51"/>
  <c r="H51"/>
  <c r="G51"/>
  <c r="F51"/>
  <c r="E51"/>
  <c r="D51"/>
  <c r="C51"/>
  <c r="O50"/>
  <c r="N50"/>
  <c r="M50"/>
  <c r="L50"/>
  <c r="K50"/>
  <c r="I50"/>
  <c r="H50"/>
  <c r="G50"/>
  <c r="F50"/>
  <c r="E50"/>
  <c r="D50"/>
  <c r="C50"/>
  <c r="O49"/>
  <c r="N49"/>
  <c r="M49"/>
  <c r="L49"/>
  <c r="K49"/>
  <c r="I49"/>
  <c r="H49"/>
  <c r="G49"/>
  <c r="F49"/>
  <c r="E49"/>
  <c r="D49"/>
  <c r="C49"/>
  <c r="O48"/>
  <c r="N48"/>
  <c r="M48"/>
  <c r="L48"/>
  <c r="K48"/>
  <c r="I48"/>
  <c r="H48"/>
  <c r="G48"/>
  <c r="F48"/>
  <c r="E48"/>
  <c r="D48"/>
  <c r="C48"/>
  <c r="O47"/>
  <c r="N47"/>
  <c r="M47"/>
  <c r="L47"/>
  <c r="K47"/>
  <c r="I47"/>
  <c r="H47"/>
  <c r="G47"/>
  <c r="F47"/>
  <c r="E47"/>
  <c r="D47"/>
  <c r="C47"/>
  <c r="O46"/>
  <c r="N46"/>
  <c r="M46"/>
  <c r="L46"/>
  <c r="K46"/>
  <c r="I46"/>
  <c r="H46"/>
  <c r="G46"/>
  <c r="F46"/>
  <c r="E46"/>
  <c r="D46"/>
  <c r="C46"/>
  <c r="O42"/>
  <c r="N42"/>
  <c r="M42"/>
  <c r="L42"/>
  <c r="K42"/>
  <c r="I42"/>
  <c r="H42"/>
  <c r="G42"/>
  <c r="F42"/>
  <c r="E42"/>
  <c r="D42"/>
  <c r="C42"/>
  <c r="O41"/>
  <c r="N41"/>
  <c r="M41"/>
  <c r="L41"/>
  <c r="K41"/>
  <c r="I41"/>
  <c r="H41"/>
  <c r="G41"/>
  <c r="F41"/>
  <c r="E41"/>
  <c r="D41"/>
  <c r="C41"/>
  <c r="O40"/>
  <c r="N40"/>
  <c r="M40"/>
  <c r="L40"/>
  <c r="K40"/>
  <c r="I40"/>
  <c r="H40"/>
  <c r="G40"/>
  <c r="F40"/>
  <c r="E40"/>
  <c r="D40"/>
  <c r="C40"/>
  <c r="O39"/>
  <c r="N39"/>
  <c r="M39"/>
  <c r="L39"/>
  <c r="K39"/>
  <c r="I39"/>
  <c r="H39"/>
  <c r="G39"/>
  <c r="F39"/>
  <c r="E39"/>
  <c r="D39"/>
  <c r="C39"/>
  <c r="O38"/>
  <c r="N38"/>
  <c r="M38"/>
  <c r="L38"/>
  <c r="K38"/>
  <c r="I38"/>
  <c r="H38"/>
  <c r="G38"/>
  <c r="F38"/>
  <c r="E38"/>
  <c r="D38"/>
  <c r="C38"/>
  <c r="O37"/>
  <c r="N37"/>
  <c r="M37"/>
  <c r="L37"/>
  <c r="K37"/>
  <c r="I37"/>
  <c r="H37"/>
  <c r="G37"/>
  <c r="F37"/>
  <c r="E37"/>
  <c r="D37"/>
  <c r="C37"/>
  <c r="O36"/>
  <c r="N36"/>
  <c r="M36"/>
  <c r="L36"/>
  <c r="K36"/>
  <c r="I36"/>
  <c r="H36"/>
  <c r="G36"/>
  <c r="F36"/>
  <c r="E36"/>
  <c r="D36"/>
  <c r="C36"/>
  <c r="O35"/>
  <c r="N35"/>
  <c r="M35"/>
  <c r="L35"/>
  <c r="K35"/>
  <c r="I35"/>
  <c r="H35"/>
  <c r="G35"/>
  <c r="F35"/>
  <c r="E35"/>
  <c r="D35"/>
  <c r="C35"/>
  <c r="O34"/>
  <c r="N34"/>
  <c r="M34"/>
  <c r="L34"/>
  <c r="K34"/>
  <c r="I34"/>
  <c r="H34"/>
  <c r="G34"/>
  <c r="F34"/>
  <c r="E34"/>
  <c r="D34"/>
  <c r="C34"/>
  <c r="O33"/>
  <c r="N33"/>
  <c r="M33"/>
  <c r="L33"/>
  <c r="K33"/>
  <c r="I33"/>
  <c r="H33"/>
  <c r="G33"/>
  <c r="F33"/>
  <c r="E33"/>
  <c r="D33"/>
  <c r="C33"/>
  <c r="O32"/>
  <c r="N32"/>
  <c r="M32"/>
  <c r="L32"/>
  <c r="K32"/>
  <c r="I32"/>
  <c r="H32"/>
  <c r="G32"/>
  <c r="F32"/>
  <c r="E32"/>
  <c r="D32"/>
  <c r="C32"/>
  <c r="O31"/>
  <c r="N31"/>
  <c r="M31"/>
  <c r="L31"/>
  <c r="K31"/>
  <c r="H31"/>
  <c r="G31"/>
  <c r="F31"/>
  <c r="E31"/>
  <c r="D31"/>
  <c r="C31"/>
  <c r="O30"/>
  <c r="N30"/>
  <c r="M30"/>
  <c r="L30"/>
  <c r="K30"/>
  <c r="I30"/>
  <c r="H30"/>
  <c r="G30"/>
  <c r="F30"/>
  <c r="E30"/>
  <c r="D30"/>
  <c r="C30"/>
  <c r="O28"/>
  <c r="N28"/>
  <c r="M28"/>
  <c r="L28"/>
  <c r="K28"/>
  <c r="I28"/>
  <c r="H28"/>
  <c r="G28"/>
  <c r="F28"/>
  <c r="E28"/>
  <c r="D28"/>
  <c r="C28"/>
  <c r="O27"/>
  <c r="N27"/>
  <c r="M27"/>
  <c r="L27"/>
  <c r="K27"/>
  <c r="I27"/>
  <c r="H27"/>
  <c r="G27"/>
  <c r="F27"/>
  <c r="E27"/>
  <c r="D27"/>
  <c r="C27"/>
  <c r="O26"/>
  <c r="N26"/>
  <c r="M26"/>
  <c r="L26"/>
  <c r="K26"/>
  <c r="I26"/>
  <c r="H26"/>
  <c r="G26"/>
  <c r="F26"/>
  <c r="E26"/>
  <c r="D26"/>
  <c r="C26"/>
  <c r="O25"/>
  <c r="N25"/>
  <c r="M25"/>
  <c r="L25"/>
  <c r="K25"/>
  <c r="I25"/>
  <c r="H25"/>
  <c r="G25"/>
  <c r="F25"/>
  <c r="E25"/>
  <c r="D25"/>
  <c r="C25"/>
  <c r="O24"/>
  <c r="N24"/>
  <c r="M24"/>
  <c r="L24"/>
  <c r="K24"/>
  <c r="I24"/>
  <c r="H24"/>
  <c r="G24"/>
  <c r="F24"/>
  <c r="E24"/>
  <c r="D24"/>
  <c r="C24"/>
  <c r="O23"/>
  <c r="N23"/>
  <c r="M23"/>
  <c r="L23"/>
  <c r="K23"/>
  <c r="I23"/>
  <c r="H23"/>
  <c r="G23"/>
  <c r="F23"/>
  <c r="E23"/>
  <c r="D23"/>
  <c r="C23"/>
  <c r="O22"/>
  <c r="N22"/>
  <c r="M22"/>
  <c r="L22"/>
  <c r="K22"/>
  <c r="I22"/>
  <c r="H22"/>
  <c r="G22"/>
  <c r="F22"/>
  <c r="E22"/>
  <c r="D22"/>
  <c r="C22"/>
  <c r="O21"/>
  <c r="N21"/>
  <c r="M21"/>
  <c r="L21"/>
  <c r="K21"/>
  <c r="I21"/>
  <c r="H21"/>
  <c r="G21"/>
  <c r="F21"/>
  <c r="E21"/>
  <c r="D21"/>
  <c r="C21"/>
  <c r="O20"/>
  <c r="N20"/>
  <c r="M20"/>
  <c r="L20"/>
  <c r="K20"/>
  <c r="I20"/>
  <c r="H20"/>
  <c r="G20"/>
  <c r="F20"/>
  <c r="E20"/>
  <c r="D20"/>
  <c r="C20"/>
  <c r="O19"/>
  <c r="N19"/>
  <c r="M19"/>
  <c r="L19"/>
  <c r="K19"/>
  <c r="I19"/>
  <c r="H19"/>
  <c r="G19"/>
  <c r="F19"/>
  <c r="E19"/>
  <c r="D19"/>
  <c r="C19"/>
  <c r="O18"/>
  <c r="N18"/>
  <c r="M18"/>
  <c r="L18"/>
  <c r="K18"/>
  <c r="I18"/>
  <c r="H18"/>
  <c r="G18"/>
  <c r="F18"/>
  <c r="E18"/>
  <c r="D18"/>
  <c r="C18"/>
  <c r="O17"/>
  <c r="N17"/>
  <c r="M17"/>
  <c r="L17"/>
  <c r="K17"/>
  <c r="I17"/>
  <c r="H17"/>
  <c r="G17"/>
  <c r="F17"/>
  <c r="E17"/>
  <c r="D17"/>
  <c r="C17"/>
  <c r="O16"/>
  <c r="N16"/>
  <c r="M16"/>
  <c r="L16"/>
  <c r="K16"/>
  <c r="I16"/>
  <c r="H16"/>
  <c r="G16"/>
  <c r="F16"/>
  <c r="E16"/>
  <c r="D16"/>
  <c r="C16"/>
  <c r="O15"/>
  <c r="N15"/>
  <c r="M15"/>
  <c r="L15"/>
  <c r="K15"/>
  <c r="I15"/>
  <c r="H15"/>
  <c r="G15"/>
  <c r="F15"/>
  <c r="E15"/>
  <c r="D15"/>
  <c r="C15"/>
  <c r="O14"/>
  <c r="N14"/>
  <c r="M14"/>
  <c r="L14"/>
  <c r="K14"/>
  <c r="I14"/>
  <c r="H14"/>
  <c r="G14"/>
  <c r="F14"/>
  <c r="E14"/>
  <c r="D14"/>
  <c r="C14"/>
  <c r="O13"/>
  <c r="N13"/>
  <c r="M13"/>
  <c r="L13"/>
  <c r="K13"/>
  <c r="I13"/>
  <c r="H13"/>
  <c r="G13"/>
  <c r="F13"/>
  <c r="E13"/>
  <c r="D13"/>
  <c r="C13"/>
  <c r="O12"/>
  <c r="N12"/>
  <c r="M12"/>
  <c r="L12"/>
  <c r="K12"/>
  <c r="I12"/>
  <c r="H12"/>
  <c r="G12"/>
  <c r="F12"/>
  <c r="E12"/>
  <c r="D12"/>
  <c r="C12"/>
  <c r="O11"/>
  <c r="N11"/>
  <c r="M11"/>
  <c r="L11"/>
  <c r="K11"/>
  <c r="I11"/>
  <c r="H11"/>
  <c r="G11"/>
  <c r="F11"/>
  <c r="E11"/>
  <c r="D11"/>
  <c r="C11"/>
  <c r="O10"/>
  <c r="N10"/>
  <c r="M10"/>
  <c r="L10"/>
  <c r="K10"/>
  <c r="I10"/>
  <c r="H10"/>
  <c r="G10"/>
  <c r="F10"/>
  <c r="E10"/>
  <c r="D10"/>
  <c r="C10"/>
  <c r="O9"/>
  <c r="N9"/>
  <c r="M9"/>
  <c r="L9"/>
  <c r="K9"/>
  <c r="I9"/>
  <c r="H9"/>
  <c r="G9"/>
  <c r="F9"/>
  <c r="E9"/>
  <c r="D9"/>
  <c r="C9"/>
  <c r="O8"/>
  <c r="N8"/>
  <c r="M8"/>
  <c r="L8"/>
  <c r="K8"/>
  <c r="I8"/>
  <c r="H8"/>
  <c r="G8"/>
  <c r="F8"/>
  <c r="E8"/>
  <c r="D8"/>
  <c r="C8"/>
  <c r="O7"/>
  <c r="N7"/>
  <c r="M7"/>
  <c r="L7"/>
  <c r="K7"/>
  <c r="I7"/>
  <c r="H7"/>
  <c r="G7"/>
  <c r="F7"/>
  <c r="E7"/>
  <c r="D7"/>
  <c r="C7"/>
  <c r="O6"/>
  <c r="N6"/>
  <c r="M6"/>
  <c r="L6"/>
  <c r="K6"/>
  <c r="I6"/>
  <c r="H6"/>
  <c r="G6"/>
  <c r="F6"/>
  <c r="E6"/>
  <c r="D6"/>
  <c r="C6"/>
  <c r="O88" i="1"/>
  <c r="N88"/>
  <c r="M88"/>
  <c r="L88"/>
  <c r="K88"/>
  <c r="I88"/>
  <c r="H88"/>
  <c r="G88"/>
  <c r="F88"/>
  <c r="E88"/>
  <c r="D88"/>
  <c r="C88"/>
  <c r="O87"/>
  <c r="N87"/>
  <c r="M87"/>
  <c r="L87"/>
  <c r="K87"/>
  <c r="I87"/>
  <c r="H87"/>
  <c r="G87"/>
  <c r="F87"/>
  <c r="E87"/>
  <c r="D87"/>
  <c r="C87"/>
  <c r="O86"/>
  <c r="N86"/>
  <c r="M86"/>
  <c r="L86"/>
  <c r="K86"/>
  <c r="I86"/>
  <c r="H86"/>
  <c r="G86"/>
  <c r="F86"/>
  <c r="E86"/>
  <c r="D86"/>
  <c r="C86"/>
  <c r="O85"/>
  <c r="N85"/>
  <c r="M85"/>
  <c r="L85"/>
  <c r="K85"/>
  <c r="I85"/>
  <c r="H85"/>
  <c r="G85"/>
  <c r="F85"/>
  <c r="E85"/>
  <c r="D85"/>
  <c r="C85"/>
  <c r="O84"/>
  <c r="N84"/>
  <c r="M84"/>
  <c r="L84"/>
  <c r="K84"/>
  <c r="I84"/>
  <c r="H84"/>
  <c r="G84"/>
  <c r="F84"/>
  <c r="E84"/>
  <c r="D84"/>
  <c r="C84"/>
  <c r="O83"/>
  <c r="N83"/>
  <c r="M83"/>
  <c r="L83"/>
  <c r="K83"/>
  <c r="I83"/>
  <c r="H83"/>
  <c r="G83"/>
  <c r="F83"/>
  <c r="E83"/>
  <c r="D83"/>
  <c r="C83"/>
  <c r="O82"/>
  <c r="N82"/>
  <c r="M82"/>
  <c r="L82"/>
  <c r="K82"/>
  <c r="I82"/>
  <c r="H82"/>
  <c r="G82"/>
  <c r="F82"/>
  <c r="E82"/>
  <c r="D82"/>
  <c r="C82"/>
  <c r="O81"/>
  <c r="N81"/>
  <c r="M81"/>
  <c r="L81"/>
  <c r="K81"/>
  <c r="I81"/>
  <c r="H81"/>
  <c r="G81"/>
  <c r="F81"/>
  <c r="E81"/>
  <c r="D81"/>
  <c r="C81"/>
  <c r="O80"/>
  <c r="N80"/>
  <c r="M80"/>
  <c r="L80"/>
  <c r="K80"/>
  <c r="I80"/>
  <c r="H80"/>
  <c r="G80"/>
  <c r="F80"/>
  <c r="E80"/>
  <c r="D80"/>
  <c r="C80"/>
  <c r="O79"/>
  <c r="N79"/>
  <c r="M79"/>
  <c r="L79"/>
  <c r="K79"/>
  <c r="I79"/>
  <c r="H79"/>
  <c r="G79"/>
  <c r="F79"/>
  <c r="E79"/>
  <c r="D79"/>
  <c r="C79"/>
  <c r="O78"/>
  <c r="N78"/>
  <c r="M78"/>
  <c r="L78"/>
  <c r="K78"/>
  <c r="I78"/>
  <c r="H78"/>
  <c r="G78"/>
  <c r="F78"/>
  <c r="E78"/>
  <c r="D78"/>
  <c r="C78"/>
  <c r="O77"/>
  <c r="N77"/>
  <c r="M77"/>
  <c r="L77"/>
  <c r="K77"/>
  <c r="I77"/>
  <c r="H77"/>
  <c r="G77"/>
  <c r="F77"/>
  <c r="E77"/>
  <c r="D77"/>
  <c r="C77"/>
  <c r="O76"/>
  <c r="N76"/>
  <c r="M76"/>
  <c r="L76"/>
  <c r="K76"/>
  <c r="I76"/>
  <c r="H76"/>
  <c r="G76"/>
  <c r="F76"/>
  <c r="E76"/>
  <c r="D76"/>
  <c r="C76"/>
  <c r="O75"/>
  <c r="N75"/>
  <c r="M75"/>
  <c r="L75"/>
  <c r="K75"/>
  <c r="I75"/>
  <c r="H75"/>
  <c r="G75"/>
  <c r="F75"/>
  <c r="E75"/>
  <c r="D75"/>
  <c r="C75"/>
  <c r="O74"/>
  <c r="N74"/>
  <c r="M74"/>
  <c r="L74"/>
  <c r="K74"/>
  <c r="I74"/>
  <c r="H74"/>
  <c r="G74"/>
  <c r="F74"/>
  <c r="E74"/>
  <c r="D74"/>
  <c r="C74"/>
  <c r="O73"/>
  <c r="N73"/>
  <c r="M73"/>
  <c r="L73"/>
  <c r="K73"/>
  <c r="I73"/>
  <c r="H73"/>
  <c r="G73"/>
  <c r="F73"/>
  <c r="E73"/>
  <c r="D73"/>
  <c r="C73"/>
  <c r="O72"/>
  <c r="N72"/>
  <c r="M72"/>
  <c r="L72"/>
  <c r="K72"/>
  <c r="I72"/>
  <c r="H72"/>
  <c r="G72"/>
  <c r="F72"/>
  <c r="E72"/>
  <c r="D72"/>
  <c r="C72"/>
  <c r="O71"/>
  <c r="N71"/>
  <c r="M71"/>
  <c r="L71"/>
  <c r="K71"/>
  <c r="I71"/>
  <c r="H71"/>
  <c r="G71"/>
  <c r="F71"/>
  <c r="E71"/>
  <c r="D71"/>
  <c r="C71"/>
  <c r="O70"/>
  <c r="N70"/>
  <c r="M70"/>
  <c r="L70"/>
  <c r="K70"/>
  <c r="I70"/>
  <c r="H70"/>
  <c r="G70"/>
  <c r="F70"/>
  <c r="E70"/>
  <c r="D70"/>
  <c r="C70"/>
  <c r="O69"/>
  <c r="N69"/>
  <c r="M69"/>
  <c r="L69"/>
  <c r="K69"/>
  <c r="I69"/>
  <c r="H69"/>
  <c r="G69"/>
  <c r="F69"/>
  <c r="E69"/>
  <c r="D69"/>
  <c r="C69"/>
  <c r="O68"/>
  <c r="N68"/>
  <c r="M68"/>
  <c r="L68"/>
  <c r="K68"/>
  <c r="I68"/>
  <c r="H68"/>
  <c r="G68"/>
  <c r="F68"/>
  <c r="E68"/>
  <c r="D68"/>
  <c r="C68"/>
  <c r="O67"/>
  <c r="N67"/>
  <c r="M67"/>
  <c r="L67"/>
  <c r="K67"/>
  <c r="I67"/>
  <c r="H67"/>
  <c r="G67"/>
  <c r="F67"/>
  <c r="E67"/>
  <c r="D67"/>
  <c r="C67"/>
  <c r="O66"/>
  <c r="N66"/>
  <c r="M66"/>
  <c r="L66"/>
  <c r="K66"/>
  <c r="I66"/>
  <c r="H66"/>
  <c r="G66"/>
  <c r="F66"/>
  <c r="E66"/>
  <c r="D66"/>
  <c r="C66"/>
  <c r="O65"/>
  <c r="N65"/>
  <c r="M65"/>
  <c r="L65"/>
  <c r="K65"/>
  <c r="I65"/>
  <c r="H65"/>
  <c r="G65"/>
  <c r="F65"/>
  <c r="E65"/>
  <c r="D65"/>
  <c r="C65"/>
  <c r="O64"/>
  <c r="N64"/>
  <c r="M64"/>
  <c r="L64"/>
  <c r="K64"/>
  <c r="I64"/>
  <c r="H64"/>
  <c r="G64"/>
  <c r="F64"/>
  <c r="E64"/>
  <c r="D64"/>
  <c r="C64"/>
  <c r="O63"/>
  <c r="N63"/>
  <c r="M63"/>
  <c r="L63"/>
  <c r="K63"/>
  <c r="I63"/>
  <c r="H63"/>
  <c r="G63"/>
  <c r="F63"/>
  <c r="E63"/>
  <c r="D63"/>
  <c r="C63"/>
  <c r="O62"/>
  <c r="N62"/>
  <c r="M62"/>
  <c r="L62"/>
  <c r="K62"/>
  <c r="I62"/>
  <c r="H62"/>
  <c r="G62"/>
  <c r="F62"/>
  <c r="E62"/>
  <c r="D62"/>
  <c r="C62"/>
  <c r="O61"/>
  <c r="N61"/>
  <c r="M61"/>
  <c r="L61"/>
  <c r="K61"/>
  <c r="I61"/>
  <c r="H61"/>
  <c r="G61"/>
  <c r="F61"/>
  <c r="E61"/>
  <c r="D61"/>
  <c r="C61"/>
  <c r="O60"/>
  <c r="N60"/>
  <c r="M60"/>
  <c r="L60"/>
  <c r="K60"/>
  <c r="I60"/>
  <c r="H60"/>
  <c r="G60"/>
  <c r="F60"/>
  <c r="E60"/>
  <c r="D60"/>
  <c r="C60"/>
  <c r="O59"/>
  <c r="N59"/>
  <c r="M59"/>
  <c r="L59"/>
  <c r="K59"/>
  <c r="I59"/>
  <c r="H59"/>
  <c r="G59"/>
  <c r="F59"/>
  <c r="E59"/>
  <c r="D59"/>
  <c r="C59"/>
  <c r="O58"/>
  <c r="N58"/>
  <c r="M58"/>
  <c r="L58"/>
  <c r="K58"/>
  <c r="I58"/>
  <c r="H58"/>
  <c r="G58"/>
  <c r="F58"/>
  <c r="E58"/>
  <c r="D58"/>
  <c r="C58"/>
  <c r="O57"/>
  <c r="N57"/>
  <c r="M57"/>
  <c r="L57"/>
  <c r="K57"/>
  <c r="I57"/>
  <c r="H57"/>
  <c r="G57"/>
  <c r="F57"/>
  <c r="E57"/>
  <c r="D57"/>
  <c r="C57"/>
  <c r="O55"/>
  <c r="N55"/>
  <c r="M55"/>
  <c r="L55"/>
  <c r="K55"/>
  <c r="I55"/>
  <c r="H55"/>
  <c r="G55"/>
  <c r="F55"/>
  <c r="E55"/>
  <c r="D55"/>
  <c r="C55"/>
  <c r="O54"/>
  <c r="N54"/>
  <c r="M54"/>
  <c r="L54"/>
  <c r="K54"/>
  <c r="I54"/>
  <c r="H54"/>
  <c r="G54"/>
  <c r="F54"/>
  <c r="E54"/>
  <c r="D54"/>
  <c r="C54"/>
  <c r="O53"/>
  <c r="N53"/>
  <c r="M53"/>
  <c r="L53"/>
  <c r="K53"/>
  <c r="I53"/>
  <c r="H53"/>
  <c r="G53"/>
  <c r="F53"/>
  <c r="E53"/>
  <c r="D53"/>
  <c r="C53"/>
  <c r="O52"/>
  <c r="N52"/>
  <c r="M52"/>
  <c r="L52"/>
  <c r="K52"/>
  <c r="I52"/>
  <c r="H52"/>
  <c r="G52"/>
  <c r="F52"/>
  <c r="E52"/>
  <c r="D52"/>
  <c r="C52"/>
  <c r="O51"/>
  <c r="N51"/>
  <c r="M51"/>
  <c r="L51"/>
  <c r="K51"/>
  <c r="I51"/>
  <c r="H51"/>
  <c r="G51"/>
  <c r="F51"/>
  <c r="E51"/>
  <c r="D51"/>
  <c r="C51"/>
  <c r="O50"/>
  <c r="N50"/>
  <c r="M50"/>
  <c r="L50"/>
  <c r="K50"/>
  <c r="I50"/>
  <c r="H50"/>
  <c r="G50"/>
  <c r="F50"/>
  <c r="E50"/>
  <c r="D50"/>
  <c r="C50"/>
  <c r="O49"/>
  <c r="N49"/>
  <c r="M49"/>
  <c r="L49"/>
  <c r="K49"/>
  <c r="I49"/>
  <c r="H49"/>
  <c r="G49"/>
  <c r="F49"/>
  <c r="E49"/>
  <c r="D49"/>
  <c r="C49"/>
  <c r="O48"/>
  <c r="N48"/>
  <c r="M48"/>
  <c r="L48"/>
  <c r="K48"/>
  <c r="I48"/>
  <c r="H48"/>
  <c r="G48"/>
  <c r="F48"/>
  <c r="E48"/>
  <c r="D48"/>
  <c r="C48"/>
  <c r="O47"/>
  <c r="N47"/>
  <c r="M47"/>
  <c r="L47"/>
  <c r="K47"/>
  <c r="I47"/>
  <c r="H47"/>
  <c r="G47"/>
  <c r="F47"/>
  <c r="E47"/>
  <c r="D47"/>
  <c r="C47"/>
  <c r="O46"/>
  <c r="N46"/>
  <c r="M46"/>
  <c r="L46"/>
  <c r="K46"/>
  <c r="I46"/>
  <c r="H46"/>
  <c r="G46"/>
  <c r="F46"/>
  <c r="E46"/>
  <c r="D46"/>
  <c r="C46"/>
  <c r="O42"/>
  <c r="N42"/>
  <c r="M42"/>
  <c r="L42"/>
  <c r="K42"/>
  <c r="I42"/>
  <c r="H42"/>
  <c r="G42"/>
  <c r="F42"/>
  <c r="E42"/>
  <c r="D42"/>
  <c r="C42"/>
  <c r="O41"/>
  <c r="N41"/>
  <c r="M41"/>
  <c r="L41"/>
  <c r="K41"/>
  <c r="I41"/>
  <c r="H41"/>
  <c r="G41"/>
  <c r="F41"/>
  <c r="E41"/>
  <c r="D41"/>
  <c r="C41"/>
  <c r="O40"/>
  <c r="N40"/>
  <c r="M40"/>
  <c r="L40"/>
  <c r="K40"/>
  <c r="I40"/>
  <c r="H40"/>
  <c r="G40"/>
  <c r="F40"/>
  <c r="E40"/>
  <c r="D40"/>
  <c r="C40"/>
  <c r="O39"/>
  <c r="N39"/>
  <c r="M39"/>
  <c r="L39"/>
  <c r="K39"/>
  <c r="I39"/>
  <c r="H39"/>
  <c r="G39"/>
  <c r="F39"/>
  <c r="E39"/>
  <c r="D39"/>
  <c r="C39"/>
  <c r="O38"/>
  <c r="N38"/>
  <c r="M38"/>
  <c r="L38"/>
  <c r="K38"/>
  <c r="I38"/>
  <c r="H38"/>
  <c r="G38"/>
  <c r="F38"/>
  <c r="E38"/>
  <c r="D38"/>
  <c r="C38"/>
  <c r="O37"/>
  <c r="N37"/>
  <c r="M37"/>
  <c r="L37"/>
  <c r="K37"/>
  <c r="I37"/>
  <c r="H37"/>
  <c r="G37"/>
  <c r="F37"/>
  <c r="E37"/>
  <c r="D37"/>
  <c r="C37"/>
  <c r="O36"/>
  <c r="N36"/>
  <c r="M36"/>
  <c r="L36"/>
  <c r="K36"/>
  <c r="I36"/>
  <c r="H36"/>
  <c r="G36"/>
  <c r="F36"/>
  <c r="E36"/>
  <c r="D36"/>
  <c r="C36"/>
  <c r="O35"/>
  <c r="N35"/>
  <c r="M35"/>
  <c r="L35"/>
  <c r="K35"/>
  <c r="I35"/>
  <c r="H35"/>
  <c r="G35"/>
  <c r="F35"/>
  <c r="E35"/>
  <c r="D35"/>
  <c r="C35"/>
  <c r="O34"/>
  <c r="N34"/>
  <c r="M34"/>
  <c r="L34"/>
  <c r="K34"/>
  <c r="I34"/>
  <c r="H34"/>
  <c r="G34"/>
  <c r="F34"/>
  <c r="E34"/>
  <c r="D34"/>
  <c r="C34"/>
  <c r="O33"/>
  <c r="N33"/>
  <c r="M33"/>
  <c r="L33"/>
  <c r="K33"/>
  <c r="I33"/>
  <c r="H33"/>
  <c r="G33"/>
  <c r="F33"/>
  <c r="E33"/>
  <c r="D33"/>
  <c r="C33"/>
  <c r="O32"/>
  <c r="N32"/>
  <c r="M32"/>
  <c r="L32"/>
  <c r="K32"/>
  <c r="I32"/>
  <c r="H32"/>
  <c r="G32"/>
  <c r="F32"/>
  <c r="E32"/>
  <c r="D32"/>
  <c r="C32"/>
  <c r="O31"/>
  <c r="N31"/>
  <c r="M31"/>
  <c r="L31"/>
  <c r="K31"/>
  <c r="H31"/>
  <c r="G31"/>
  <c r="F31"/>
  <c r="E31"/>
  <c r="D31"/>
  <c r="C31"/>
  <c r="O30"/>
  <c r="N30"/>
  <c r="M30"/>
  <c r="L30"/>
  <c r="K30"/>
  <c r="I30"/>
  <c r="H30"/>
  <c r="G30"/>
  <c r="F30"/>
  <c r="E30"/>
  <c r="D30"/>
  <c r="C30"/>
  <c r="O28"/>
  <c r="N28"/>
  <c r="M28"/>
  <c r="L28"/>
  <c r="K28"/>
  <c r="I28"/>
  <c r="H28"/>
  <c r="G28"/>
  <c r="F28"/>
  <c r="E28"/>
  <c r="D28"/>
  <c r="C28"/>
  <c r="O27"/>
  <c r="N27"/>
  <c r="M27"/>
  <c r="L27"/>
  <c r="K27"/>
  <c r="I27"/>
  <c r="H27"/>
  <c r="G27"/>
  <c r="F27"/>
  <c r="E27"/>
  <c r="D27"/>
  <c r="C27"/>
  <c r="O26"/>
  <c r="N26"/>
  <c r="M26"/>
  <c r="L26"/>
  <c r="K26"/>
  <c r="I26"/>
  <c r="H26"/>
  <c r="G26"/>
  <c r="F26"/>
  <c r="E26"/>
  <c r="D26"/>
  <c r="C26"/>
  <c r="O25"/>
  <c r="N25"/>
  <c r="M25"/>
  <c r="L25"/>
  <c r="K25"/>
  <c r="I25"/>
  <c r="H25"/>
  <c r="G25"/>
  <c r="F25"/>
  <c r="E25"/>
  <c r="D25"/>
  <c r="C25"/>
  <c r="O24"/>
  <c r="N24"/>
  <c r="M24"/>
  <c r="L24"/>
  <c r="K24"/>
  <c r="I24"/>
  <c r="H24"/>
  <c r="G24"/>
  <c r="F24"/>
  <c r="E24"/>
  <c r="D24"/>
  <c r="C24"/>
  <c r="O23"/>
  <c r="N23"/>
  <c r="M23"/>
  <c r="L23"/>
  <c r="K23"/>
  <c r="I23"/>
  <c r="H23"/>
  <c r="G23"/>
  <c r="F23"/>
  <c r="E23"/>
  <c r="D23"/>
  <c r="C23"/>
  <c r="O22"/>
  <c r="N22"/>
  <c r="M22"/>
  <c r="L22"/>
  <c r="K22"/>
  <c r="I22"/>
  <c r="H22"/>
  <c r="G22"/>
  <c r="F22"/>
  <c r="E22"/>
  <c r="D22"/>
  <c r="C22"/>
  <c r="O21"/>
  <c r="N21"/>
  <c r="M21"/>
  <c r="L21"/>
  <c r="K21"/>
  <c r="I21"/>
  <c r="H21"/>
  <c r="G21"/>
  <c r="F21"/>
  <c r="E21"/>
  <c r="D21"/>
  <c r="C21"/>
  <c r="O20"/>
  <c r="N20"/>
  <c r="M20"/>
  <c r="L20"/>
  <c r="K20"/>
  <c r="I20"/>
  <c r="H20"/>
  <c r="G20"/>
  <c r="F20"/>
  <c r="E20"/>
  <c r="D20"/>
  <c r="C20"/>
  <c r="O19"/>
  <c r="N19"/>
  <c r="M19"/>
  <c r="L19"/>
  <c r="K19"/>
  <c r="I19"/>
  <c r="H19"/>
  <c r="G19"/>
  <c r="F19"/>
  <c r="E19"/>
  <c r="D19"/>
  <c r="C19"/>
  <c r="O18"/>
  <c r="N18"/>
  <c r="M18"/>
  <c r="L18"/>
  <c r="K18"/>
  <c r="I18"/>
  <c r="H18"/>
  <c r="G18"/>
  <c r="F18"/>
  <c r="E18"/>
  <c r="D18"/>
  <c r="C18"/>
  <c r="O17"/>
  <c r="N17"/>
  <c r="M17"/>
  <c r="L17"/>
  <c r="K17"/>
  <c r="I17"/>
  <c r="H17"/>
  <c r="G17"/>
  <c r="F17"/>
  <c r="E17"/>
  <c r="D17"/>
  <c r="C17"/>
  <c r="O16"/>
  <c r="N16"/>
  <c r="M16"/>
  <c r="L16"/>
  <c r="K16"/>
  <c r="I16"/>
  <c r="H16"/>
  <c r="G16"/>
  <c r="F16"/>
  <c r="E16"/>
  <c r="D16"/>
  <c r="C16"/>
  <c r="O15"/>
  <c r="N15"/>
  <c r="M15"/>
  <c r="L15"/>
  <c r="K15"/>
  <c r="I15"/>
  <c r="H15"/>
  <c r="G15"/>
  <c r="F15"/>
  <c r="E15"/>
  <c r="D15"/>
  <c r="C15"/>
  <c r="O14"/>
  <c r="N14"/>
  <c r="M14"/>
  <c r="L14"/>
  <c r="K14"/>
  <c r="I14"/>
  <c r="H14"/>
  <c r="G14"/>
  <c r="F14"/>
  <c r="E14"/>
  <c r="D14"/>
  <c r="C14"/>
  <c r="O13"/>
  <c r="N13"/>
  <c r="M13"/>
  <c r="L13"/>
  <c r="K13"/>
  <c r="I13"/>
  <c r="H13"/>
  <c r="G13"/>
  <c r="F13"/>
  <c r="E13"/>
  <c r="D13"/>
  <c r="C13"/>
  <c r="O12"/>
  <c r="N12"/>
  <c r="M12"/>
  <c r="L12"/>
  <c r="K12"/>
  <c r="I12"/>
  <c r="H12"/>
  <c r="G12"/>
  <c r="F12"/>
  <c r="E12"/>
  <c r="D12"/>
  <c r="C12"/>
  <c r="O11"/>
  <c r="N11"/>
  <c r="M11"/>
  <c r="L11"/>
  <c r="K11"/>
  <c r="I11"/>
  <c r="H11"/>
  <c r="G11"/>
  <c r="F11"/>
  <c r="E11"/>
  <c r="D11"/>
  <c r="C11"/>
  <c r="O10"/>
  <c r="N10"/>
  <c r="M10"/>
  <c r="L10"/>
  <c r="K10"/>
  <c r="I10"/>
  <c r="H10"/>
  <c r="G10"/>
  <c r="F10"/>
  <c r="E10"/>
  <c r="D10"/>
  <c r="C10"/>
  <c r="O9"/>
  <c r="N9"/>
  <c r="M9"/>
  <c r="L9"/>
  <c r="K9"/>
  <c r="I9"/>
  <c r="H9"/>
  <c r="G9"/>
  <c r="F9"/>
  <c r="E9"/>
  <c r="D9"/>
  <c r="C9"/>
  <c r="O8"/>
  <c r="N8"/>
  <c r="M8"/>
  <c r="L8"/>
  <c r="K8"/>
  <c r="I8"/>
  <c r="H8"/>
  <c r="G8"/>
  <c r="F8"/>
  <c r="E8"/>
  <c r="D8"/>
  <c r="C8"/>
  <c r="O7"/>
  <c r="N7"/>
  <c r="M7"/>
  <c r="L7"/>
  <c r="K7"/>
  <c r="I7"/>
  <c r="H7"/>
  <c r="G7"/>
  <c r="F7"/>
  <c r="E7"/>
  <c r="D7"/>
  <c r="C7"/>
  <c r="O6"/>
  <c r="N6"/>
  <c r="M6"/>
  <c r="L6"/>
  <c r="K6"/>
  <c r="I6"/>
  <c r="H6"/>
  <c r="G6"/>
  <c r="F6"/>
  <c r="E6"/>
  <c r="D6"/>
  <c r="C6"/>
  <c r="O88" i="8"/>
  <c r="N88"/>
  <c r="M88"/>
  <c r="L88"/>
  <c r="K88"/>
  <c r="I88"/>
  <c r="H88"/>
  <c r="G88"/>
  <c r="F88"/>
  <c r="E88"/>
  <c r="D88"/>
  <c r="C88"/>
  <c r="O87"/>
  <c r="N87"/>
  <c r="M87"/>
  <c r="L87"/>
  <c r="K87"/>
  <c r="I87"/>
  <c r="H87"/>
  <c r="G87"/>
  <c r="F87"/>
  <c r="E87"/>
  <c r="D87"/>
  <c r="C87"/>
  <c r="O86"/>
  <c r="N86"/>
  <c r="M86"/>
  <c r="L86"/>
  <c r="K86"/>
  <c r="I86"/>
  <c r="H86"/>
  <c r="G86"/>
  <c r="F86"/>
  <c r="E86"/>
  <c r="D86"/>
  <c r="C86"/>
  <c r="O85"/>
  <c r="N85"/>
  <c r="M85"/>
  <c r="L85"/>
  <c r="K85"/>
  <c r="I85"/>
  <c r="H85"/>
  <c r="G85"/>
  <c r="F85"/>
  <c r="E85"/>
  <c r="D85"/>
  <c r="C85"/>
  <c r="O84"/>
  <c r="N84"/>
  <c r="M84"/>
  <c r="L84"/>
  <c r="K84"/>
  <c r="I84"/>
  <c r="H84"/>
  <c r="G84"/>
  <c r="F84"/>
  <c r="E84"/>
  <c r="D84"/>
  <c r="C84"/>
  <c r="O83"/>
  <c r="N83"/>
  <c r="M83"/>
  <c r="L83"/>
  <c r="K83"/>
  <c r="I83"/>
  <c r="H83"/>
  <c r="G83"/>
  <c r="F83"/>
  <c r="E83"/>
  <c r="D83"/>
  <c r="C83"/>
  <c r="O82"/>
  <c r="N82"/>
  <c r="M82"/>
  <c r="L82"/>
  <c r="K82"/>
  <c r="I82"/>
  <c r="H82"/>
  <c r="G82"/>
  <c r="F82"/>
  <c r="E82"/>
  <c r="D82"/>
  <c r="C82"/>
  <c r="O81"/>
  <c r="N81"/>
  <c r="M81"/>
  <c r="L81"/>
  <c r="K81"/>
  <c r="I81"/>
  <c r="H81"/>
  <c r="G81"/>
  <c r="F81"/>
  <c r="E81"/>
  <c r="D81"/>
  <c r="C81"/>
  <c r="O80"/>
  <c r="N80"/>
  <c r="M80"/>
  <c r="L80"/>
  <c r="K80"/>
  <c r="I80"/>
  <c r="H80"/>
  <c r="G80"/>
  <c r="F80"/>
  <c r="E80"/>
  <c r="D80"/>
  <c r="C80"/>
  <c r="O79"/>
  <c r="N79"/>
  <c r="M79"/>
  <c r="L79"/>
  <c r="K79"/>
  <c r="I79"/>
  <c r="H79"/>
  <c r="G79"/>
  <c r="F79"/>
  <c r="E79"/>
  <c r="D79"/>
  <c r="C79"/>
  <c r="O78"/>
  <c r="N78"/>
  <c r="M78"/>
  <c r="L78"/>
  <c r="K78"/>
  <c r="I78"/>
  <c r="H78"/>
  <c r="G78"/>
  <c r="F78"/>
  <c r="E78"/>
  <c r="D78"/>
  <c r="C78"/>
  <c r="O77"/>
  <c r="N77"/>
  <c r="M77"/>
  <c r="L77"/>
  <c r="K77"/>
  <c r="I77"/>
  <c r="H77"/>
  <c r="G77"/>
  <c r="F77"/>
  <c r="E77"/>
  <c r="D77"/>
  <c r="C77"/>
  <c r="O76"/>
  <c r="N76"/>
  <c r="M76"/>
  <c r="L76"/>
  <c r="K76"/>
  <c r="I76"/>
  <c r="H76"/>
  <c r="G76"/>
  <c r="F76"/>
  <c r="E76"/>
  <c r="D76"/>
  <c r="C76"/>
  <c r="O75"/>
  <c r="N75"/>
  <c r="M75"/>
  <c r="L75"/>
  <c r="K75"/>
  <c r="I75"/>
  <c r="H75"/>
  <c r="G75"/>
  <c r="F75"/>
  <c r="E75"/>
  <c r="D75"/>
  <c r="C75"/>
  <c r="O74"/>
  <c r="N74"/>
  <c r="M74"/>
  <c r="L74"/>
  <c r="K74"/>
  <c r="I74"/>
  <c r="H74"/>
  <c r="G74"/>
  <c r="F74"/>
  <c r="E74"/>
  <c r="D74"/>
  <c r="C74"/>
  <c r="I73"/>
  <c r="H73"/>
  <c r="G73"/>
  <c r="F73"/>
  <c r="E73"/>
  <c r="D73"/>
  <c r="C73"/>
  <c r="O72"/>
  <c r="N72"/>
  <c r="M72"/>
  <c r="L72"/>
  <c r="K72"/>
  <c r="I72"/>
  <c r="H72"/>
  <c r="G72"/>
  <c r="F72"/>
  <c r="E72"/>
  <c r="D72"/>
  <c r="C72"/>
  <c r="O71"/>
  <c r="N71"/>
  <c r="M71"/>
  <c r="L71"/>
  <c r="K71"/>
  <c r="I71"/>
  <c r="H71"/>
  <c r="G71"/>
  <c r="F71"/>
  <c r="E71"/>
  <c r="D71"/>
  <c r="C71"/>
  <c r="O70"/>
  <c r="N70"/>
  <c r="M70"/>
  <c r="L70"/>
  <c r="K70"/>
  <c r="I70"/>
  <c r="H70"/>
  <c r="G70"/>
  <c r="F70"/>
  <c r="E70"/>
  <c r="D70"/>
  <c r="C70"/>
  <c r="O69"/>
  <c r="N69"/>
  <c r="M69"/>
  <c r="L69"/>
  <c r="K69"/>
  <c r="I69"/>
  <c r="H69"/>
  <c r="G69"/>
  <c r="F69"/>
  <c r="E69"/>
  <c r="D69"/>
  <c r="C69"/>
  <c r="O68"/>
  <c r="N68"/>
  <c r="M68"/>
  <c r="L68"/>
  <c r="K68"/>
  <c r="I68"/>
  <c r="H68"/>
  <c r="G68"/>
  <c r="F68"/>
  <c r="E68"/>
  <c r="D68"/>
  <c r="C68"/>
  <c r="O67"/>
  <c r="N67"/>
  <c r="M67"/>
  <c r="L67"/>
  <c r="K67"/>
  <c r="I67"/>
  <c r="H67"/>
  <c r="G67"/>
  <c r="F67"/>
  <c r="E67"/>
  <c r="D67"/>
  <c r="C67"/>
  <c r="O66"/>
  <c r="N66"/>
  <c r="M66"/>
  <c r="L66"/>
  <c r="K66"/>
  <c r="I66"/>
  <c r="H66"/>
  <c r="G66"/>
  <c r="F66"/>
  <c r="E66"/>
  <c r="D66"/>
  <c r="C66"/>
  <c r="O65"/>
  <c r="N65"/>
  <c r="M65"/>
  <c r="L65"/>
  <c r="K65"/>
  <c r="I65"/>
  <c r="H65"/>
  <c r="G65"/>
  <c r="F65"/>
  <c r="E65"/>
  <c r="D65"/>
  <c r="C65"/>
  <c r="O64"/>
  <c r="N64"/>
  <c r="M64"/>
  <c r="L64"/>
  <c r="K64"/>
  <c r="I64"/>
  <c r="H64"/>
  <c r="G64"/>
  <c r="F64"/>
  <c r="E64"/>
  <c r="D64"/>
  <c r="C64"/>
  <c r="O63"/>
  <c r="N63"/>
  <c r="M63"/>
  <c r="L63"/>
  <c r="K63"/>
  <c r="I63"/>
  <c r="H63"/>
  <c r="G63"/>
  <c r="F63"/>
  <c r="E63"/>
  <c r="D63"/>
  <c r="C63"/>
  <c r="O62"/>
  <c r="N62"/>
  <c r="M62"/>
  <c r="L62"/>
  <c r="K62"/>
  <c r="I62"/>
  <c r="H62"/>
  <c r="G62"/>
  <c r="F62"/>
  <c r="E62"/>
  <c r="D62"/>
  <c r="C62"/>
  <c r="O61"/>
  <c r="N61"/>
  <c r="M61"/>
  <c r="L61"/>
  <c r="K61"/>
  <c r="I61"/>
  <c r="H61"/>
  <c r="G61"/>
  <c r="F61"/>
  <c r="E61"/>
  <c r="D61"/>
  <c r="C61"/>
  <c r="O60"/>
  <c r="N60"/>
  <c r="M60"/>
  <c r="L60"/>
  <c r="K60"/>
  <c r="I60"/>
  <c r="H60"/>
  <c r="G60"/>
  <c r="F60"/>
  <c r="E60"/>
  <c r="D60"/>
  <c r="O59"/>
  <c r="N59"/>
  <c r="M59"/>
  <c r="L59"/>
  <c r="K59"/>
  <c r="I59"/>
  <c r="H59"/>
  <c r="G59"/>
  <c r="F59"/>
  <c r="E59"/>
  <c r="D59"/>
  <c r="O55"/>
  <c r="N55"/>
  <c r="M55"/>
  <c r="L55"/>
  <c r="K55"/>
  <c r="I55"/>
  <c r="H55"/>
  <c r="G55"/>
  <c r="F55"/>
  <c r="E55"/>
  <c r="D55"/>
  <c r="C55"/>
  <c r="O54"/>
  <c r="N54"/>
  <c r="M54"/>
  <c r="L54"/>
  <c r="K54"/>
  <c r="I54"/>
  <c r="H54"/>
  <c r="G54"/>
  <c r="F54"/>
  <c r="E54"/>
  <c r="D54"/>
  <c r="C54"/>
  <c r="O53"/>
  <c r="N53"/>
  <c r="M53"/>
  <c r="L53"/>
  <c r="K53"/>
  <c r="I53"/>
  <c r="H53"/>
  <c r="G53"/>
  <c r="F53"/>
  <c r="E53"/>
  <c r="D53"/>
  <c r="C53"/>
  <c r="O52"/>
  <c r="N52"/>
  <c r="M52"/>
  <c r="L52"/>
  <c r="K52"/>
  <c r="I52"/>
  <c r="H52"/>
  <c r="G52"/>
  <c r="F52"/>
  <c r="E52"/>
  <c r="D52"/>
  <c r="C52"/>
  <c r="O51"/>
  <c r="N51"/>
  <c r="M51"/>
  <c r="L51"/>
  <c r="K51"/>
  <c r="I51"/>
  <c r="H51"/>
  <c r="G51"/>
  <c r="F51"/>
  <c r="E51"/>
  <c r="D51"/>
  <c r="C51"/>
  <c r="O50"/>
  <c r="N50"/>
  <c r="M50"/>
  <c r="L50"/>
  <c r="K50"/>
  <c r="I50"/>
  <c r="H50"/>
  <c r="G50"/>
  <c r="F50"/>
  <c r="E50"/>
  <c r="D50"/>
  <c r="C50"/>
  <c r="O49"/>
  <c r="N49"/>
  <c r="M49"/>
  <c r="L49"/>
  <c r="K49"/>
  <c r="I49"/>
  <c r="H49"/>
  <c r="G49"/>
  <c r="F49"/>
  <c r="E49"/>
  <c r="D49"/>
  <c r="C49"/>
  <c r="O48"/>
  <c r="N48"/>
  <c r="M48"/>
  <c r="L48"/>
  <c r="K48"/>
  <c r="I48"/>
  <c r="H48"/>
  <c r="G48"/>
  <c r="F48"/>
  <c r="E48"/>
  <c r="D48"/>
  <c r="C48"/>
  <c r="O47"/>
  <c r="N47"/>
  <c r="M47"/>
  <c r="L47"/>
  <c r="K47"/>
  <c r="I47"/>
  <c r="H47"/>
  <c r="G47"/>
  <c r="F47"/>
  <c r="E47"/>
  <c r="D47"/>
  <c r="C47"/>
  <c r="O46"/>
  <c r="N46"/>
  <c r="M46"/>
  <c r="L46"/>
  <c r="K46"/>
  <c r="I46"/>
  <c r="H46"/>
  <c r="G46"/>
  <c r="F46"/>
  <c r="E46"/>
  <c r="D46"/>
  <c r="C46"/>
  <c r="O45"/>
  <c r="N45"/>
  <c r="M45"/>
  <c r="L45"/>
  <c r="K45"/>
  <c r="I45"/>
  <c r="H45"/>
  <c r="G45"/>
  <c r="F45"/>
  <c r="E45"/>
  <c r="D45"/>
  <c r="C45"/>
  <c r="O44"/>
  <c r="N44"/>
  <c r="M44"/>
  <c r="L44"/>
  <c r="K44"/>
  <c r="I44"/>
  <c r="H44"/>
  <c r="G44"/>
  <c r="F44"/>
  <c r="E44"/>
  <c r="D44"/>
  <c r="C44"/>
  <c r="O43"/>
  <c r="N43"/>
  <c r="M43"/>
  <c r="L43"/>
  <c r="K43"/>
  <c r="I43"/>
  <c r="H43"/>
  <c r="G43"/>
  <c r="F43"/>
  <c r="E43"/>
  <c r="D43"/>
  <c r="C43"/>
  <c r="O42"/>
  <c r="N42"/>
  <c r="M42"/>
  <c r="L42"/>
  <c r="K42"/>
  <c r="I42"/>
  <c r="H42"/>
  <c r="G42"/>
  <c r="F42"/>
  <c r="E42"/>
  <c r="D42"/>
  <c r="C42"/>
  <c r="O41"/>
  <c r="N41"/>
  <c r="M41"/>
  <c r="L41"/>
  <c r="K41"/>
  <c r="I41"/>
  <c r="H41"/>
  <c r="G41"/>
  <c r="F41"/>
  <c r="E41"/>
  <c r="D41"/>
  <c r="C41"/>
  <c r="O40"/>
  <c r="N40"/>
  <c r="M40"/>
  <c r="L40"/>
  <c r="K40"/>
  <c r="I40"/>
  <c r="H40"/>
  <c r="G40"/>
  <c r="F40"/>
  <c r="E40"/>
  <c r="D40"/>
  <c r="C40"/>
  <c r="O39"/>
  <c r="N39"/>
  <c r="M39"/>
  <c r="L39"/>
  <c r="K39"/>
  <c r="I39"/>
  <c r="H39"/>
  <c r="G39"/>
  <c r="F39"/>
  <c r="E39"/>
  <c r="D39"/>
  <c r="C39"/>
  <c r="O38"/>
  <c r="N38"/>
  <c r="M38"/>
  <c r="L38"/>
  <c r="K38"/>
  <c r="I38"/>
  <c r="H38"/>
  <c r="G38"/>
  <c r="F38"/>
  <c r="E38"/>
  <c r="D38"/>
  <c r="C38"/>
  <c r="O37"/>
  <c r="N37"/>
  <c r="M37"/>
  <c r="L37"/>
  <c r="K37"/>
  <c r="I37"/>
  <c r="H37"/>
  <c r="G37"/>
  <c r="F37"/>
  <c r="E37"/>
  <c r="D37"/>
  <c r="C37"/>
  <c r="O36"/>
  <c r="N36"/>
  <c r="M36"/>
  <c r="L36"/>
  <c r="K36"/>
  <c r="I36"/>
  <c r="H36"/>
  <c r="G36"/>
  <c r="F36"/>
  <c r="E36"/>
  <c r="D36"/>
  <c r="C36"/>
  <c r="O35"/>
  <c r="N35"/>
  <c r="M35"/>
  <c r="L35"/>
  <c r="K35"/>
  <c r="I35"/>
  <c r="H35"/>
  <c r="G35"/>
  <c r="F35"/>
  <c r="E35"/>
  <c r="D35"/>
  <c r="C35"/>
  <c r="O34"/>
  <c r="N34"/>
  <c r="M34"/>
  <c r="L34"/>
  <c r="K34"/>
  <c r="I34"/>
  <c r="H34"/>
  <c r="G34"/>
  <c r="F34"/>
  <c r="E34"/>
  <c r="D34"/>
  <c r="C34"/>
  <c r="O33"/>
  <c r="N33"/>
  <c r="M33"/>
  <c r="L33"/>
  <c r="K33"/>
  <c r="I33"/>
  <c r="H33"/>
  <c r="G33"/>
  <c r="F33"/>
  <c r="E33"/>
  <c r="D33"/>
  <c r="C33"/>
  <c r="O32"/>
  <c r="N32"/>
  <c r="M32"/>
  <c r="L32"/>
  <c r="K32"/>
  <c r="I32"/>
  <c r="H32"/>
  <c r="G32"/>
  <c r="F32"/>
  <c r="E32"/>
  <c r="D32"/>
  <c r="C32"/>
  <c r="O31"/>
  <c r="N31"/>
  <c r="M31"/>
  <c r="L31"/>
  <c r="K31"/>
  <c r="H31"/>
  <c r="G31"/>
  <c r="F31"/>
  <c r="E31"/>
  <c r="D31"/>
  <c r="C31"/>
  <c r="O30"/>
  <c r="N30"/>
  <c r="M30"/>
  <c r="L30"/>
  <c r="K30"/>
  <c r="I30"/>
  <c r="H30"/>
  <c r="G30"/>
  <c r="F30"/>
  <c r="E30"/>
  <c r="D30"/>
  <c r="C30"/>
  <c r="O28"/>
  <c r="N28"/>
  <c r="M28"/>
  <c r="L28"/>
  <c r="K28"/>
  <c r="H28"/>
  <c r="G28"/>
  <c r="F28"/>
  <c r="E28"/>
  <c r="D28"/>
  <c r="C28"/>
  <c r="O27"/>
  <c r="N27"/>
  <c r="M27"/>
  <c r="L27"/>
  <c r="K27"/>
  <c r="I27"/>
  <c r="H27"/>
  <c r="G27"/>
  <c r="F27"/>
  <c r="E27"/>
  <c r="D27"/>
  <c r="C27"/>
  <c r="O26"/>
  <c r="N26"/>
  <c r="M26"/>
  <c r="L26"/>
  <c r="K26"/>
  <c r="I26"/>
  <c r="H26"/>
  <c r="G26"/>
  <c r="F26"/>
  <c r="E26"/>
  <c r="D26"/>
  <c r="C26"/>
  <c r="O25"/>
  <c r="N25"/>
  <c r="M25"/>
  <c r="L25"/>
  <c r="K25"/>
  <c r="I25"/>
  <c r="H25"/>
  <c r="G25"/>
  <c r="F25"/>
  <c r="E25"/>
  <c r="D25"/>
  <c r="C25"/>
  <c r="O24"/>
  <c r="N24"/>
  <c r="M24"/>
  <c r="L24"/>
  <c r="K24"/>
  <c r="I24"/>
  <c r="H24"/>
  <c r="G24"/>
  <c r="F24"/>
  <c r="E24"/>
  <c r="D24"/>
  <c r="C24"/>
  <c r="O23"/>
  <c r="N23"/>
  <c r="M23"/>
  <c r="L23"/>
  <c r="K23"/>
  <c r="I23"/>
  <c r="H23"/>
  <c r="G23"/>
  <c r="F23"/>
  <c r="D23"/>
  <c r="C23"/>
  <c r="O22"/>
  <c r="N22"/>
  <c r="M22"/>
  <c r="L22"/>
  <c r="K22"/>
  <c r="I22"/>
  <c r="H22"/>
  <c r="G22"/>
  <c r="F22"/>
  <c r="E22"/>
  <c r="D22"/>
  <c r="C22"/>
  <c r="O21"/>
  <c r="N21"/>
  <c r="M21"/>
  <c r="L21"/>
  <c r="K21"/>
  <c r="I21"/>
  <c r="H21"/>
  <c r="G21"/>
  <c r="F21"/>
  <c r="D21"/>
  <c r="C21"/>
  <c r="O20"/>
  <c r="N20"/>
  <c r="M20"/>
  <c r="L20"/>
  <c r="K20"/>
  <c r="I20"/>
  <c r="H20"/>
  <c r="G20"/>
  <c r="F20"/>
  <c r="E20"/>
  <c r="D20"/>
  <c r="C20"/>
  <c r="O19"/>
  <c r="N19"/>
  <c r="M19"/>
  <c r="L19"/>
  <c r="K19"/>
  <c r="I19"/>
  <c r="H19"/>
  <c r="G19"/>
  <c r="F19"/>
  <c r="E19"/>
  <c r="D19"/>
  <c r="C19"/>
  <c r="O18"/>
  <c r="N18"/>
  <c r="M18"/>
  <c r="L18"/>
  <c r="K18"/>
  <c r="I18"/>
  <c r="H18"/>
  <c r="G18"/>
  <c r="F18"/>
  <c r="E18"/>
  <c r="D18"/>
  <c r="C18"/>
  <c r="O17"/>
  <c r="N17"/>
  <c r="M17"/>
  <c r="L17"/>
  <c r="K17"/>
  <c r="I17"/>
  <c r="H17"/>
  <c r="G17"/>
  <c r="F17"/>
  <c r="D17"/>
  <c r="C17"/>
  <c r="O16"/>
  <c r="N16"/>
  <c r="M16"/>
  <c r="L16"/>
  <c r="K16"/>
  <c r="I16"/>
  <c r="H16"/>
  <c r="G16"/>
  <c r="F16"/>
  <c r="E16"/>
  <c r="D16"/>
  <c r="C16"/>
  <c r="O15"/>
  <c r="N15"/>
  <c r="M15"/>
  <c r="L15"/>
  <c r="O14"/>
  <c r="N14"/>
  <c r="M14"/>
  <c r="L14"/>
  <c r="O13"/>
  <c r="N13"/>
  <c r="M13"/>
  <c r="L13"/>
  <c r="O12"/>
  <c r="N12"/>
  <c r="M12"/>
  <c r="L12"/>
  <c r="O11"/>
  <c r="N11"/>
  <c r="M11"/>
  <c r="L11"/>
  <c r="O10"/>
  <c r="N10"/>
  <c r="M10"/>
  <c r="L10"/>
  <c r="O9"/>
  <c r="N9"/>
  <c r="M9"/>
  <c r="L9"/>
  <c r="O8"/>
  <c r="N8"/>
  <c r="M8"/>
  <c r="L8"/>
  <c r="O7"/>
  <c r="N7"/>
  <c r="M7"/>
  <c r="L7"/>
  <c r="O6"/>
  <c r="N6"/>
  <c r="M6"/>
  <c r="K6"/>
</calcChain>
</file>

<file path=xl/sharedStrings.xml><?xml version="1.0" encoding="utf-8"?>
<sst xmlns="http://schemas.openxmlformats.org/spreadsheetml/2006/main" count="2370" uniqueCount="726">
  <si>
    <t>Наименование ткани</t>
  </si>
  <si>
    <t xml:space="preserve">Цена изделия в руб. по ширине </t>
  </si>
  <si>
    <t>Тэфи 28, 33, 42</t>
  </si>
  <si>
    <t>Тэфи 01-16</t>
  </si>
  <si>
    <t>Балтик 01, 02, 29</t>
  </si>
  <si>
    <t>Домино</t>
  </si>
  <si>
    <r>
      <t xml:space="preserve">1) Min размеры изделия, см (шир х выс)  </t>
    </r>
    <r>
      <rPr>
        <sz val="11"/>
        <color indexed="8"/>
        <rFont val="Calibri"/>
        <family val="2"/>
        <charset val="204"/>
      </rPr>
      <t>25 x 30</t>
    </r>
    <r>
      <rPr>
        <i/>
        <sz val="11"/>
        <color indexed="8"/>
        <rFont val="Calibri"/>
        <family val="2"/>
        <charset val="204"/>
      </rPr>
      <t>.</t>
    </r>
  </si>
  <si>
    <t>2) Мах ширина изделия - до 120см (с гарантией), до 150см (без гарантии).</t>
  </si>
  <si>
    <t>3) Срок изготовления рулонных штор UNI-1 от 3 рабочих дней.</t>
  </si>
  <si>
    <t>4) Изготовление UNI-1 в цветах Светлый Дуб, Золотой Дуб и Махагон + 50% к цене.</t>
  </si>
  <si>
    <t xml:space="preserve">5) Предоставляется гарантия на 3 месяца.  </t>
  </si>
  <si>
    <t xml:space="preserve">6) Рекомендации по замерам системы UNI-1 для окон ПВХ: </t>
  </si>
  <si>
    <t>С прямоугольным штапиком глубиной не менее 10мм.</t>
  </si>
  <si>
    <t>С лицевой плоскостью штапика не менее 9мм , не более 14мм.</t>
  </si>
  <si>
    <t>Замер производится по стыку штапика с рамой (профилем) окна с точностью до 1 мм.!</t>
  </si>
  <si>
    <t xml:space="preserve">ВНИМАНИЕ!!!! ПЕРЕД ЗАКАЗОМ НЕОБХОДИМО УТОЧНЯТЬ НАЛИЧИЕ ТКАНИ!!! </t>
  </si>
  <si>
    <t>3) Срок изготовления рулонных штор UNI-2 от 3 рабочих дней.</t>
  </si>
  <si>
    <t>4) Изготовление UNI-2 в цветах Светлый Дуб, Золотой Дуб и Махагон + 50% к цене.</t>
  </si>
  <si>
    <t xml:space="preserve">6) Рекомендации по замерам системы UNI-2 для окон ПВХ: </t>
  </si>
  <si>
    <t>C расстоянием от основания оконной ручки до линии замера не менее 10мм.</t>
  </si>
  <si>
    <t>Замер производится по стыку штапика с рамой (профилем) окна.</t>
  </si>
  <si>
    <t>Ткань</t>
  </si>
  <si>
    <t>Цена изделия в руб. по высоте</t>
  </si>
  <si>
    <t>Basic</t>
  </si>
  <si>
    <t>1) Минимальные размеры изделия, см (шир х выс) 30 х 30</t>
  </si>
  <si>
    <t>2) Максимальная ширина изделия на системе ZEBRA SLIM  - 120см (с гарантией), 150см (без гарантии)</t>
  </si>
  <si>
    <t>3) Максимальная высота с гарантией - 150см.</t>
  </si>
  <si>
    <t>4) Срок изготовления рулонных штор Mini Зебра от (3 рабочих дней).</t>
  </si>
  <si>
    <t>5) Предоставляется гарантия на 3 месяца.</t>
  </si>
  <si>
    <t>код</t>
  </si>
  <si>
    <t>цвет</t>
  </si>
  <si>
    <t>ед.изм.</t>
  </si>
  <si>
    <t>цена в руб.</t>
  </si>
  <si>
    <t>белая</t>
  </si>
  <si>
    <t>м²</t>
  </si>
  <si>
    <t>серебрянная</t>
  </si>
  <si>
    <t>слоновая кость</t>
  </si>
  <si>
    <t>золотая</t>
  </si>
  <si>
    <t>какао</t>
  </si>
  <si>
    <t>золото (глянец)</t>
  </si>
  <si>
    <t>желтая</t>
  </si>
  <si>
    <t>зеленый</t>
  </si>
  <si>
    <t>1003п</t>
  </si>
  <si>
    <t>10538п</t>
  </si>
  <si>
    <t>голубой</t>
  </si>
  <si>
    <t>917п</t>
  </si>
  <si>
    <t>10199п</t>
  </si>
  <si>
    <t>1014168п</t>
  </si>
  <si>
    <t>S005</t>
  </si>
  <si>
    <t>S003</t>
  </si>
  <si>
    <t>S006</t>
  </si>
  <si>
    <t>светный дуб</t>
  </si>
  <si>
    <t>темный дуб</t>
  </si>
  <si>
    <t>золотой дуб</t>
  </si>
  <si>
    <t>махагон</t>
  </si>
  <si>
    <t>дерево</t>
  </si>
  <si>
    <r>
      <t xml:space="preserve">  1.</t>
    </r>
    <r>
      <rPr>
        <sz val="10"/>
        <rFont val="Arial"/>
        <family val="2"/>
        <charset val="204"/>
      </rPr>
      <t xml:space="preserve">  </t>
    </r>
    <r>
      <rPr>
        <i/>
        <sz val="10"/>
        <rFont val="Arial"/>
        <family val="2"/>
        <charset val="204"/>
      </rPr>
      <t>Срок изготовления горизонтальных жалюзи по размерам заказчика  от</t>
    </r>
    <r>
      <rPr>
        <b/>
        <sz val="10"/>
        <rFont val="Arial"/>
        <family val="2"/>
        <charset val="204"/>
      </rPr>
      <t xml:space="preserve"> (1 рабочего дня)</t>
    </r>
    <r>
      <rPr>
        <sz val="10"/>
        <rFont val="Arial"/>
        <family val="2"/>
        <charset val="204"/>
      </rPr>
      <t xml:space="preserve">.           </t>
    </r>
  </si>
  <si>
    <r>
      <t xml:space="preserve">  3.</t>
    </r>
    <r>
      <rPr>
        <i/>
        <sz val="10"/>
        <rFont val="Arial"/>
        <family val="2"/>
        <charset val="204"/>
      </rPr>
      <t xml:space="preserve">  При площади менее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1м²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, жалюзи считаются за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1м².</t>
    </r>
  </si>
  <si>
    <t>Гарантийные   размеры</t>
  </si>
  <si>
    <r>
      <t xml:space="preserve">  4. </t>
    </r>
    <r>
      <rPr>
        <i/>
        <sz val="10"/>
        <rFont val="Arial"/>
        <family val="2"/>
        <charset val="204"/>
      </rPr>
      <t xml:space="preserve"> Фиксация нижнего карниза (пластик) -  </t>
    </r>
    <r>
      <rPr>
        <b/>
        <i/>
        <u/>
        <sz val="10"/>
        <rFont val="Arial"/>
        <family val="2"/>
        <charset val="204"/>
      </rPr>
      <t>бесплатно!</t>
    </r>
  </si>
  <si>
    <t>Мин.</t>
  </si>
  <si>
    <t>Макс.</t>
  </si>
  <si>
    <t>Ширина</t>
  </si>
  <si>
    <t>Высота</t>
  </si>
  <si>
    <t>Площадь</t>
  </si>
  <si>
    <t>-</t>
  </si>
  <si>
    <t xml:space="preserve">ВНИМАНИЕ!!!! ПЕРЕД ЗАКАЗОМ НЕОБХОДИМО УТОЧНЯТЬ НАЛИЧИЕ ЛЕНТЫ И РАСЦВЕТОК!!! </t>
  </si>
  <si>
    <t>№</t>
  </si>
  <si>
    <r>
      <t xml:space="preserve">  1.</t>
    </r>
    <r>
      <rPr>
        <sz val="10"/>
        <rFont val="Arial"/>
        <family val="2"/>
        <charset val="204"/>
      </rPr>
      <t xml:space="preserve">  </t>
    </r>
    <r>
      <rPr>
        <i/>
        <sz val="10"/>
        <rFont val="Arial"/>
        <family val="2"/>
        <charset val="204"/>
      </rPr>
      <t>Срок изготовления вертикальных жалюзи от</t>
    </r>
    <r>
      <rPr>
        <b/>
        <sz val="10"/>
        <rFont val="Arial"/>
        <family val="2"/>
        <charset val="204"/>
      </rPr>
      <t xml:space="preserve"> (3 рабочих дней)</t>
    </r>
    <r>
      <rPr>
        <sz val="10"/>
        <rFont val="Arial"/>
        <family val="2"/>
        <charset val="204"/>
      </rPr>
      <t xml:space="preserve">.           </t>
    </r>
  </si>
  <si>
    <r>
      <t xml:space="preserve">  5.  </t>
    </r>
    <r>
      <rPr>
        <i/>
        <sz val="10"/>
        <rFont val="Arial"/>
        <family val="2"/>
        <charset val="204"/>
      </rPr>
      <t>Более двух цветов рассчитывается средняя по цене ткани</t>
    </r>
    <r>
      <rPr>
        <b/>
        <sz val="10"/>
        <rFont val="Arial"/>
        <family val="2"/>
        <charset val="204"/>
      </rPr>
      <t xml:space="preserve"> +20% </t>
    </r>
    <r>
      <rPr>
        <i/>
        <sz val="10"/>
        <rFont val="Arial"/>
        <family val="2"/>
        <charset val="204"/>
      </rPr>
      <t>за сложность.</t>
    </r>
  </si>
  <si>
    <r>
      <t xml:space="preserve">  6.  </t>
    </r>
    <r>
      <rPr>
        <i/>
        <sz val="10"/>
        <rFont val="Arial"/>
        <family val="2"/>
        <charset val="204"/>
      </rPr>
      <t>Стоимость ткани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(без карниза)  60%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от стоимости готового изделия.</t>
    </r>
  </si>
  <si>
    <r>
      <t xml:space="preserve">  7.  </t>
    </r>
    <r>
      <rPr>
        <i/>
        <sz val="10"/>
        <rFont val="Arial"/>
        <family val="2"/>
        <charset val="204"/>
      </rPr>
      <t>Кронштейн декоративного карниза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1шт</t>
    </r>
    <r>
      <rPr>
        <sz val="10"/>
        <rFont val="Arial"/>
        <family val="2"/>
        <charset val="204"/>
      </rPr>
      <t xml:space="preserve"> </t>
    </r>
  </si>
  <si>
    <r>
      <t xml:space="preserve">  8.  </t>
    </r>
    <r>
      <rPr>
        <i/>
        <sz val="10"/>
        <rFont val="Arial"/>
        <family val="2"/>
        <charset val="204"/>
      </rPr>
      <t>Кронштейн стена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1шт</t>
    </r>
    <r>
      <rPr>
        <sz val="10"/>
        <rFont val="Arial"/>
        <family val="2"/>
        <charset val="204"/>
      </rPr>
      <t xml:space="preserve">  </t>
    </r>
  </si>
  <si>
    <r>
      <t xml:space="preserve">  9.  </t>
    </r>
    <r>
      <rPr>
        <i/>
        <sz val="10"/>
        <rFont val="Arial"/>
        <family val="2"/>
        <charset val="204"/>
      </rPr>
      <t>Кронштейн потолок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1шт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</t>
    </r>
  </si>
  <si>
    <r>
      <t xml:space="preserve">  10.  </t>
    </r>
    <r>
      <rPr>
        <i/>
        <sz val="10"/>
        <rFont val="Arial"/>
        <family val="2"/>
        <charset val="204"/>
      </rPr>
      <t>Кронштейн амстронг1шт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</t>
    </r>
  </si>
  <si>
    <r>
      <t xml:space="preserve">  11.  </t>
    </r>
    <r>
      <rPr>
        <i/>
        <sz val="10"/>
        <rFont val="Arial"/>
        <family val="2"/>
        <charset val="204"/>
      </rPr>
      <t>Удлинитель стенового кронштейна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1шт</t>
    </r>
    <r>
      <rPr>
        <sz val="10"/>
        <rFont val="Arial"/>
        <family val="2"/>
        <charset val="204"/>
      </rPr>
      <t xml:space="preserve"> </t>
    </r>
  </si>
  <si>
    <r>
      <t xml:space="preserve">  12.  </t>
    </r>
    <r>
      <rPr>
        <i/>
        <sz val="10"/>
        <rFont val="Arial"/>
        <family val="2"/>
        <charset val="204"/>
      </rPr>
      <t>Предоставляется гарантия на 3 месяца.</t>
    </r>
  </si>
  <si>
    <r>
      <t xml:space="preserve">  13. </t>
    </r>
    <r>
      <rPr>
        <i/>
        <sz val="10"/>
        <rFont val="Arial"/>
        <family val="2"/>
        <charset val="204"/>
      </rPr>
      <t xml:space="preserve"> При увеличении указанных лимитов гарантия на изделие не распространяется.</t>
    </r>
  </si>
  <si>
    <t xml:space="preserve">ВНИМАНИЕ!!!! ПЕРЕД ЗАКАЗОМ НЕОБХОДИМО УТОЧНЯТЬ НАЛИЧИЕ ТКАНИ И РАСЦВЕТОК!!! </t>
  </si>
  <si>
    <r>
      <t xml:space="preserve">      - </t>
    </r>
    <r>
      <rPr>
        <b/>
        <i/>
        <sz val="10"/>
        <rFont val="Arial"/>
        <family val="2"/>
        <charset val="204"/>
      </rPr>
      <t xml:space="preserve">золото </t>
    </r>
    <r>
      <rPr>
        <i/>
        <sz val="10"/>
        <rFont val="Arial"/>
        <family val="2"/>
        <charset val="204"/>
      </rPr>
      <t>+ 95р.за м/п</t>
    </r>
  </si>
  <si>
    <r>
      <t xml:space="preserve">1) Min размеры изделия, см (шир х выс)  </t>
    </r>
    <r>
      <rPr>
        <sz val="12"/>
        <color indexed="8"/>
        <rFont val="Calibri"/>
        <family val="2"/>
        <charset val="204"/>
      </rPr>
      <t>25 x 30</t>
    </r>
    <r>
      <rPr>
        <i/>
        <sz val="12"/>
        <color indexed="8"/>
        <rFont val="Calibri"/>
        <family val="2"/>
        <charset val="204"/>
      </rPr>
      <t>.</t>
    </r>
  </si>
  <si>
    <t>3) Срок изготовления рулонных штор Mini от 3 рабочих дней.</t>
  </si>
  <si>
    <r>
      <t xml:space="preserve">  5.  </t>
    </r>
    <r>
      <rPr>
        <i/>
        <sz val="10"/>
        <rFont val="Arial"/>
        <family val="2"/>
        <charset val="204"/>
      </rPr>
      <t>Предоставляется гарантия на 1 год.</t>
    </r>
  </si>
  <si>
    <r>
      <t xml:space="preserve">  6. </t>
    </r>
    <r>
      <rPr>
        <i/>
        <sz val="10"/>
        <rFont val="Arial"/>
        <family val="2"/>
        <charset val="204"/>
      </rPr>
      <t xml:space="preserve"> При увеличении указанных лимитов гарантия на изделие не распространяется.</t>
    </r>
  </si>
  <si>
    <r>
      <rPr>
        <b/>
        <sz val="10"/>
        <rFont val="Arial"/>
        <family val="2"/>
        <charset val="204"/>
      </rPr>
      <t xml:space="preserve">  8</t>
    </r>
    <r>
      <rPr>
        <i/>
        <sz val="10"/>
        <rFont val="Arial"/>
        <family val="2"/>
        <charset val="204"/>
      </rPr>
      <t>. При заказе комплектаций других цветов цена изменяется:</t>
    </r>
  </si>
  <si>
    <t>Название</t>
  </si>
  <si>
    <t xml:space="preserve">Минимальная ширина, см </t>
  </si>
  <si>
    <r>
      <t>Макс. ширина</t>
    </r>
    <r>
      <rPr>
        <b/>
        <sz val="12"/>
        <rFont val="Calibri"/>
        <family val="2"/>
        <charset val="204"/>
        <scheme val="minor"/>
      </rPr>
      <t xml:space="preserve"> с гарантией</t>
    </r>
    <r>
      <rPr>
        <sz val="12"/>
        <rFont val="Calibri"/>
        <family val="2"/>
        <charset val="204"/>
        <scheme val="minor"/>
      </rPr>
      <t>, см</t>
    </r>
  </si>
  <si>
    <r>
      <rPr>
        <sz val="12"/>
        <rFont val="Calibri"/>
        <family val="2"/>
        <charset val="204"/>
        <scheme val="minor"/>
      </rPr>
      <t xml:space="preserve">Макс. ширина </t>
    </r>
    <r>
      <rPr>
        <b/>
        <sz val="12"/>
        <rFont val="Calibri"/>
        <family val="2"/>
        <charset val="204"/>
        <scheme val="minor"/>
      </rPr>
      <t>без гарантии</t>
    </r>
    <r>
      <rPr>
        <sz val="12"/>
        <rFont val="Calibri"/>
        <family val="2"/>
        <charset val="204"/>
        <scheme val="minor"/>
      </rPr>
      <t>, см</t>
    </r>
  </si>
  <si>
    <t>D-25</t>
  </si>
  <si>
    <t>150</t>
  </si>
  <si>
    <t>180</t>
  </si>
  <si>
    <t>NEW D-30</t>
  </si>
  <si>
    <t>40</t>
  </si>
  <si>
    <t>200</t>
  </si>
  <si>
    <t>250</t>
  </si>
  <si>
    <t>D-38</t>
  </si>
  <si>
    <t>50</t>
  </si>
  <si>
    <t>300</t>
  </si>
  <si>
    <t>2) Максимальная ширина изделия на системе ZEBRA UNI-2  - 120см (с гарантией), 150см (без гарантии)</t>
  </si>
  <si>
    <t>4) Срок изготовления рулонных штор ZEBRA UNI-2 от (3 рабочих дней).</t>
  </si>
  <si>
    <t>5) Предоставляется гарантия на 6 месяцев.</t>
  </si>
  <si>
    <t>D-38 BOX</t>
  </si>
  <si>
    <t>30</t>
  </si>
  <si>
    <r>
      <t>Макс. ширина</t>
    </r>
    <r>
      <rPr>
        <b/>
        <sz val="9"/>
        <rFont val="Calibri"/>
        <family val="2"/>
        <charset val="204"/>
        <scheme val="minor"/>
      </rPr>
      <t xml:space="preserve"> с гарантией</t>
    </r>
    <r>
      <rPr>
        <sz val="9"/>
        <rFont val="Calibri"/>
        <family val="2"/>
        <charset val="204"/>
        <scheme val="minor"/>
      </rPr>
      <t>, см</t>
    </r>
  </si>
  <si>
    <r>
      <rPr>
        <sz val="9"/>
        <rFont val="Calibri"/>
        <family val="2"/>
        <charset val="204"/>
        <scheme val="minor"/>
      </rPr>
      <t xml:space="preserve">Макс. ширина </t>
    </r>
    <r>
      <rPr>
        <b/>
        <sz val="9"/>
        <rFont val="Calibri"/>
        <family val="2"/>
        <charset val="204"/>
        <scheme val="minor"/>
      </rPr>
      <t>без гарантии</t>
    </r>
    <r>
      <rPr>
        <sz val="9"/>
        <rFont val="Calibri"/>
        <family val="2"/>
        <charset val="204"/>
        <scheme val="minor"/>
      </rPr>
      <t>, см</t>
    </r>
  </si>
  <si>
    <t>ZEBRA BOX</t>
  </si>
  <si>
    <t>230</t>
  </si>
  <si>
    <t>Макс. Высота без гарантии, см</t>
  </si>
  <si>
    <r>
      <t xml:space="preserve">Заказ жалюзи: тел. 8(4752) 703-200, 8(4752) 644-200; адрес - проезд Монтажников 12; E-mail для заказа: </t>
    </r>
    <r>
      <rPr>
        <u/>
        <sz val="12"/>
        <color theme="1"/>
        <rFont val="Calibri"/>
        <family val="2"/>
        <charset val="204"/>
        <scheme val="minor"/>
      </rPr>
      <t>zhaluziKL@yandex.ru</t>
    </r>
  </si>
  <si>
    <r>
      <t xml:space="preserve">Заказ жалюзи: тел. 8(4752) 703-200; адрес - проезд Монтажников 12; E-mail для заказа: </t>
    </r>
    <r>
      <rPr>
        <u/>
        <sz val="12"/>
        <color theme="1"/>
        <rFont val="Calibri"/>
        <family val="2"/>
        <charset val="204"/>
        <scheme val="minor"/>
      </rPr>
      <t>zhaluziKL@yandex.ru</t>
    </r>
  </si>
  <si>
    <t>Эко 01, 02, 07, 09, 27, 05, 088, 10, 11, 200, 28, 33, 955</t>
  </si>
  <si>
    <t xml:space="preserve">Вояж 02, 29   </t>
  </si>
  <si>
    <t>Жасмин 01</t>
  </si>
  <si>
    <t>Ива 29</t>
  </si>
  <si>
    <t xml:space="preserve">Престиж 29  </t>
  </si>
  <si>
    <t>Прованс 01 (розетки вверх)</t>
  </si>
  <si>
    <t xml:space="preserve">Токио 01, 02, 29  </t>
  </si>
  <si>
    <t>Айс 04, 088, 100, 11, 92, 97</t>
  </si>
  <si>
    <t xml:space="preserve">Айс 01, 02, 03, 08, 22, 27, 29    </t>
  </si>
  <si>
    <t>Атлас 03</t>
  </si>
  <si>
    <t xml:space="preserve">Африка 02, 11, 29 </t>
  </si>
  <si>
    <t>Дриада 01, 02, 04</t>
  </si>
  <si>
    <t>Лен бежевый</t>
  </si>
  <si>
    <t xml:space="preserve">Лен св.бежевый </t>
  </si>
  <si>
    <t>Локон, белый</t>
  </si>
  <si>
    <t xml:space="preserve">Натали ВО </t>
  </si>
  <si>
    <r>
      <t xml:space="preserve">Сафари 033 </t>
    </r>
    <r>
      <rPr>
        <i/>
        <sz val="12"/>
        <rFont val="Calibri"/>
        <family val="2"/>
        <charset val="204"/>
        <scheme val="minor"/>
      </rPr>
      <t>- расчет только по высоте</t>
    </r>
  </si>
  <si>
    <r>
      <t xml:space="preserve">Сафари 055 - </t>
    </r>
    <r>
      <rPr>
        <i/>
        <sz val="12"/>
        <rFont val="Calibri"/>
        <family val="2"/>
        <charset val="204"/>
        <scheme val="minor"/>
      </rPr>
      <t>расчет только по высоте</t>
    </r>
  </si>
  <si>
    <t>Триумф ВО 01, 02, 6544, 07, 09, 27</t>
  </si>
  <si>
    <t>Айс ВО 01, 29</t>
  </si>
  <si>
    <t xml:space="preserve">Васаби ВО 02, 29 </t>
  </si>
  <si>
    <t>Лен ВО, св. бежевый</t>
  </si>
  <si>
    <t xml:space="preserve">Мистерия ВО 01, 02, 08  </t>
  </si>
  <si>
    <t>Тэфи ВО 01, 02, 05, 07, 08</t>
  </si>
  <si>
    <t>Авенсис 01, 27, 29</t>
  </si>
  <si>
    <t>Адель 02</t>
  </si>
  <si>
    <r>
      <t xml:space="preserve">Арабская ночь 01, 02 </t>
    </r>
    <r>
      <rPr>
        <i/>
        <sz val="12"/>
        <rFont val="Calibri"/>
        <family val="2"/>
        <charset val="204"/>
        <scheme val="minor"/>
      </rPr>
      <t>- расчет только по высоте</t>
    </r>
  </si>
  <si>
    <t>Бабочки 03</t>
  </si>
  <si>
    <t>Жемчуг 01, 02, 04, 901</t>
  </si>
  <si>
    <t>Жемчуг ВО 01, 04</t>
  </si>
  <si>
    <r>
      <t xml:space="preserve">Лофт 01 - </t>
    </r>
    <r>
      <rPr>
        <i/>
        <sz val="12"/>
        <rFont val="Calibri"/>
        <family val="2"/>
        <charset val="204"/>
        <scheme val="minor"/>
      </rPr>
      <t>расчет только по ширине</t>
    </r>
  </si>
  <si>
    <t>Плазма ВО 01</t>
  </si>
  <si>
    <t>Трек 01, 27</t>
  </si>
  <si>
    <t>Дали 01, 03</t>
  </si>
  <si>
    <t>Калейдоскоп 01</t>
  </si>
  <si>
    <t>Скрин NEW  Р 01, Р 02, Р 03</t>
  </si>
  <si>
    <r>
      <t>Ботаник Арт 01, 901</t>
    </r>
    <r>
      <rPr>
        <i/>
        <sz val="12"/>
        <rFont val="Calibri"/>
        <family val="2"/>
        <charset val="204"/>
        <scheme val="minor"/>
      </rPr>
      <t xml:space="preserve"> - расчет только по высоте</t>
    </r>
  </si>
  <si>
    <r>
      <t>Ботаник Кантри 08, 29</t>
    </r>
    <r>
      <rPr>
        <i/>
        <sz val="12"/>
        <rFont val="Calibri"/>
        <family val="2"/>
        <charset val="204"/>
        <scheme val="minor"/>
      </rPr>
      <t xml:space="preserve"> - расчет только по высоте</t>
    </r>
  </si>
  <si>
    <t>Дамаск 01, 11</t>
  </si>
  <si>
    <r>
      <t xml:space="preserve">Ботаник Арт ВО 02 </t>
    </r>
    <r>
      <rPr>
        <i/>
        <sz val="12"/>
        <rFont val="Calibri"/>
        <family val="2"/>
        <charset val="204"/>
        <scheme val="minor"/>
      </rPr>
      <t>- расчет только по высоте</t>
    </r>
  </si>
  <si>
    <t xml:space="preserve">*ОГРАНИЧЕНИЯ ПО ТКАНЯМ:          </t>
  </si>
  <si>
    <t>Ткань Квадро ВО на системах uni 1 и uni 2 не используется</t>
  </si>
  <si>
    <t>Ткань Ханой ВО max высота изделий uni1 - 100см,uni2- 140см</t>
  </si>
  <si>
    <t xml:space="preserve">Вояж 02, 29 </t>
  </si>
  <si>
    <t xml:space="preserve">Жасмин 01  </t>
  </si>
  <si>
    <t>Прованс 01   (розетки вверх)</t>
  </si>
  <si>
    <t xml:space="preserve">Токио 01, 02, 29 </t>
  </si>
  <si>
    <t>Адель  02</t>
  </si>
  <si>
    <r>
      <t xml:space="preserve">Арабская ночь 01, 02  </t>
    </r>
    <r>
      <rPr>
        <i/>
        <sz val="12"/>
        <rFont val="Calibri"/>
        <family val="2"/>
        <charset val="204"/>
      </rPr>
      <t xml:space="preserve"> - расчет только по высоте</t>
    </r>
  </si>
  <si>
    <t xml:space="preserve">Жемчуг ВО  01, 04 </t>
  </si>
  <si>
    <r>
      <t xml:space="preserve">Лофт 01  - </t>
    </r>
    <r>
      <rPr>
        <i/>
        <sz val="12"/>
        <rFont val="Calibri"/>
        <family val="2"/>
        <charset val="204"/>
      </rPr>
      <t>расчет только по ширине</t>
    </r>
  </si>
  <si>
    <t>Плазма ВО  01</t>
  </si>
  <si>
    <r>
      <t xml:space="preserve">Сельва 01 - </t>
    </r>
    <r>
      <rPr>
        <i/>
        <sz val="12"/>
        <rFont val="Calibri"/>
        <family val="2"/>
        <charset val="204"/>
      </rPr>
      <t>расчет только по высоте</t>
    </r>
  </si>
  <si>
    <t xml:space="preserve">Ханой ВО 11, 29 </t>
  </si>
  <si>
    <t>Дали  01, 03</t>
  </si>
  <si>
    <t>Скрин NEW   Р 01, Р 02, Р 03</t>
  </si>
  <si>
    <r>
      <t xml:space="preserve">Ботаник Арт 01, 901 </t>
    </r>
    <r>
      <rPr>
        <i/>
        <sz val="12"/>
        <rFont val="Calibri"/>
        <family val="2"/>
        <charset val="204"/>
      </rPr>
      <t>- расчет только по высоте</t>
    </r>
  </si>
  <si>
    <r>
      <t xml:space="preserve">Ботаник Кантри 08, 29 </t>
    </r>
    <r>
      <rPr>
        <i/>
        <sz val="12"/>
        <rFont val="Calibri"/>
        <family val="2"/>
        <charset val="204"/>
      </rPr>
      <t>- расчет только по высоте</t>
    </r>
  </si>
  <si>
    <t>25</t>
  </si>
  <si>
    <r>
      <t>Ботаник Арт ВО 02</t>
    </r>
    <r>
      <rPr>
        <i/>
        <sz val="12"/>
        <rFont val="Calibri"/>
        <family val="2"/>
        <charset val="204"/>
      </rPr>
      <t xml:space="preserve"> - расчет только по высоте</t>
    </r>
  </si>
  <si>
    <t>Diamond (Корея)</t>
  </si>
  <si>
    <t>Linen (Китай)</t>
  </si>
  <si>
    <t>Savana (Корея)</t>
  </si>
  <si>
    <t>Shade (Корея)</t>
  </si>
  <si>
    <t>Torino (Корея)</t>
  </si>
  <si>
    <t>Bali (Корея)</t>
  </si>
  <si>
    <t>Dalin (Корея)</t>
  </si>
  <si>
    <t>Lavander (Корея)</t>
  </si>
  <si>
    <t>Wood (Корея)</t>
  </si>
  <si>
    <t>Barselona (Корея)</t>
  </si>
  <si>
    <t>Libra (Корея)</t>
  </si>
  <si>
    <t>Metalic (Корея)</t>
  </si>
  <si>
    <t>Elegant (Корея)</t>
  </si>
  <si>
    <t>Elsa BO (Корея)</t>
  </si>
  <si>
    <t>Дилерский прайс-лист на алюминиевые горизонтальные жалюзи системы Magnum по размерам заказчика</t>
  </si>
  <si>
    <t>Дилерский прайс-лист на алюминиевые горизонтальные жалюзи системы KS-25 по размерам заказчика</t>
  </si>
  <si>
    <t xml:space="preserve">Дилерский прайс-лист </t>
  </si>
  <si>
    <t>на вертикальные жалюзи по размерам заказчика</t>
  </si>
  <si>
    <t>E-mail для заказа:zhaluziKL@yandex.ru</t>
  </si>
  <si>
    <r>
      <t xml:space="preserve">  4.  </t>
    </r>
    <r>
      <rPr>
        <i/>
        <sz val="10"/>
        <rFont val="Arial"/>
        <family val="2"/>
        <charset val="204"/>
      </rPr>
      <t>Изготовление изделия из двух цветов рассчитывается средняя по цене ткани</t>
    </r>
    <r>
      <rPr>
        <b/>
        <sz val="10"/>
        <rFont val="Arial"/>
        <family val="2"/>
        <charset val="204"/>
      </rPr>
      <t xml:space="preserve"> +10%</t>
    </r>
    <r>
      <rPr>
        <sz val="10"/>
        <rFont val="Arial"/>
        <family val="2"/>
        <charset val="204"/>
      </rPr>
      <t>.</t>
    </r>
  </si>
  <si>
    <t>Дилерский прайс-лист на рулонную систему Mini</t>
  </si>
  <si>
    <t>Дилерский прайс-лист на рулонную систему UNI-1</t>
  </si>
  <si>
    <t>Дилерский прайс-лист на рулонную систему UNI-2</t>
  </si>
  <si>
    <t>Дилерский прайс-лист на рулонную систему D-25</t>
  </si>
  <si>
    <t>Дилерский прайс-лист на рулонную систему NEW D-30</t>
  </si>
  <si>
    <t>Дилерский прайс-лист на рулонную систему D-38 BOX</t>
  </si>
  <si>
    <t>Дилерский прайс-лист на рулонную систему ZEBRA SLIM</t>
  </si>
  <si>
    <t>Дилерский прайс-лист на рулонную систему ZEBRA UNI-2</t>
  </si>
  <si>
    <t>Дилерский прайс-лист на рулонную систему ZEBRA BOX</t>
  </si>
  <si>
    <t>Дилерский прайс-лист на рулонную систему D-38</t>
  </si>
  <si>
    <t>РАСЧЕТ ТКАНИ ТОЛЬКО ПО ВЫСОТЕ!!!</t>
  </si>
  <si>
    <t>Категория</t>
  </si>
  <si>
    <t>Высота, См.</t>
  </si>
  <si>
    <t>Ценовая категория тканей</t>
  </si>
  <si>
    <t>Название ткани</t>
  </si>
  <si>
    <t>Ценовая категория ткани</t>
  </si>
  <si>
    <t>Эко</t>
  </si>
  <si>
    <r>
      <rPr>
        <sz val="12"/>
        <color rgb="FFFF0000"/>
        <rFont val="Calibri"/>
        <family val="2"/>
        <charset val="204"/>
        <scheme val="minor"/>
      </rPr>
      <t xml:space="preserve">Корона , Зимние чары, Раджа, </t>
    </r>
    <r>
      <rPr>
        <sz val="12"/>
        <color theme="1"/>
        <rFont val="Calibri"/>
        <family val="2"/>
        <charset val="204"/>
        <scheme val="minor"/>
      </rPr>
      <t>Лен, Креп, Лайн, Краш</t>
    </r>
  </si>
  <si>
    <r>
      <rPr>
        <sz val="12"/>
        <color rgb="FFFF0000"/>
        <rFont val="Calibri"/>
        <family val="2"/>
        <charset val="204"/>
        <scheme val="minor"/>
      </rPr>
      <t xml:space="preserve">Сафари, </t>
    </r>
    <r>
      <rPr>
        <sz val="12"/>
        <color theme="1"/>
        <rFont val="Calibri"/>
        <family val="2"/>
        <charset val="204"/>
        <scheme val="minor"/>
      </rPr>
      <t>Лайн жемчуг, Престо, Опера, Жемчуг</t>
    </r>
  </si>
  <si>
    <t>Лен ВО, Луна ВО</t>
  </si>
  <si>
    <t xml:space="preserve">В  базовую цену изделия входит: ткань, карниз (белый или коричневый), крепление в штапик и любой цвет пластиковой комплектации. </t>
  </si>
  <si>
    <t>Доплата за цвет карниза:</t>
  </si>
  <si>
    <t>Цвет карниза Серебро + 200 руб. к базовой цене изделия.</t>
  </si>
  <si>
    <t>Цвет карниза Золотой дуб + 320 руб.к базовой цене изделия.</t>
  </si>
  <si>
    <t>Дополнительное крепление:</t>
  </si>
  <si>
    <t xml:space="preserve">Кронштейн угловой Тип 2 </t>
  </si>
  <si>
    <t>(белый, коричневый, серебрянный) +350 руб./комплект (4шт.) к базовой цене изделия.</t>
  </si>
  <si>
    <t xml:space="preserve">Кронштейн накидной Тип 3 (Германия) </t>
  </si>
  <si>
    <t>(белый, коричневый, серебрянный)  + 1110 руб./комплект  (4шт.) к базовой цене изделия.</t>
  </si>
  <si>
    <t>Базовая цена изделия  выбирается по габаритным размерам изделия. Промежуточные размеры округляются в большую строну (51см=60см).</t>
  </si>
  <si>
    <t>Стоимость изделия = Базовая цена изделия + Доплата за цвет карниза + доплата (дополнительное крепление) + доплата за ручку управления.</t>
  </si>
  <si>
    <t>Ширина и высота изделий замеряется по стеклу + резинки.</t>
  </si>
  <si>
    <t>Крепление в штапик применяется при глубине штапика более 15мм</t>
  </si>
  <si>
    <t>Стоимость ручки управления. Применяется для высоко расположенных изделий.</t>
  </si>
  <si>
    <t>Длина</t>
  </si>
  <si>
    <t>Цена за комплект</t>
  </si>
  <si>
    <t>0,5 метра</t>
  </si>
  <si>
    <t>190 руб</t>
  </si>
  <si>
    <t>1 метр</t>
  </si>
  <si>
    <t>228 руб</t>
  </si>
  <si>
    <t>1,5 метра</t>
  </si>
  <si>
    <t>266 руб</t>
  </si>
  <si>
    <t>2 метра</t>
  </si>
  <si>
    <t>304 руб</t>
  </si>
  <si>
    <t>Минимальные и максимальные размеры изделия</t>
  </si>
  <si>
    <t>Система</t>
  </si>
  <si>
    <t>Минимальные размеры</t>
  </si>
  <si>
    <t>Максимальные размеры</t>
  </si>
  <si>
    <t>INTEGRA PLISSE</t>
  </si>
  <si>
    <t>Ширина 23 см
Высота 45 см</t>
  </si>
  <si>
    <t>Ширина 120 см
Высота 220 см</t>
  </si>
  <si>
    <t>Схема системы</t>
  </si>
  <si>
    <t>№ на схеме</t>
  </si>
  <si>
    <t>Таблица соответствия INTEGRA PLISSE</t>
  </si>
  <si>
    <t>Алюминиевый  Профиль 15 мм, цвет  в изделии может быть любой  (белый, коричневый, золотой дуб, серебряный)</t>
  </si>
  <si>
    <t>Цвет комплектации - белый</t>
  </si>
  <si>
    <t>Цвет комплектации - коричневый</t>
  </si>
  <si>
    <t>Цвет комплектации - серебрянный</t>
  </si>
  <si>
    <t>Заглушка профиля, белый</t>
  </si>
  <si>
    <t>Заглушка профиля, коричневый</t>
  </si>
  <si>
    <t>Заглушка профиля, серебряный</t>
  </si>
  <si>
    <t>Башмак шнура, белый</t>
  </si>
  <si>
    <t>Башмак шнура, коричневый</t>
  </si>
  <si>
    <t>Башмак шнура, серебряный</t>
  </si>
  <si>
    <t>Кронштейн угловой, белый</t>
  </si>
  <si>
    <t>Кронштейн угловой, коричневый</t>
  </si>
  <si>
    <t>Кронштейн угловой, серебряный</t>
  </si>
  <si>
    <t>Крышка кронштейна углового, белый</t>
  </si>
  <si>
    <t>Крышка кронштейна углового, коричневый</t>
  </si>
  <si>
    <t>Крышка кронштейна углового, серебряный</t>
  </si>
  <si>
    <t>Комплект защёлок, белый</t>
  </si>
  <si>
    <t>Комплект защёлок, коричневый</t>
  </si>
  <si>
    <t>Комплект защёлок, серебряный</t>
  </si>
  <si>
    <t>Крышка профиля, белый</t>
  </si>
  <si>
    <t>Крышка профиля, коричневый</t>
  </si>
  <si>
    <t>Крышка профиля, серебряный</t>
  </si>
  <si>
    <t>Ручка управления, белый</t>
  </si>
  <si>
    <t>Фиксатор ручки управления, белый</t>
  </si>
  <si>
    <t>Фиксатор ручки управления, коричневый</t>
  </si>
  <si>
    <t>Фиксатор ручки управления, серебряный</t>
  </si>
  <si>
    <t>15*</t>
  </si>
  <si>
    <t>Шнур 0,8 белый</t>
  </si>
  <si>
    <t>Шнур 0,8 коричневый</t>
  </si>
  <si>
    <t>Шнур 0,8 серебряный</t>
  </si>
  <si>
    <t>Кронштейн накидной, белый</t>
  </si>
  <si>
    <t>Кронштейн накидной, коричневый</t>
  </si>
  <si>
    <t>Кронштейн накидной, серебряный</t>
  </si>
  <si>
    <r>
      <rPr>
        <b/>
        <sz val="11"/>
        <color indexed="8"/>
        <rFont val="Calibri"/>
        <family val="2"/>
        <charset val="204"/>
        <scheme val="minor"/>
      </rPr>
      <t xml:space="preserve">*ЦВЕТ ШНУРОВ </t>
    </r>
    <r>
      <rPr>
        <sz val="11"/>
        <color indexed="8"/>
        <rFont val="Calibri"/>
        <family val="2"/>
        <charset val="204"/>
        <scheme val="minor"/>
      </rPr>
      <t>всегда соответствует цвету пластиковых комплектующих. Точный оттенок комплектующих и карнизов определяется по образцам.</t>
    </r>
  </si>
  <si>
    <t>Крепление системы</t>
  </si>
  <si>
    <r>
      <t xml:space="preserve">      - </t>
    </r>
    <r>
      <rPr>
        <b/>
        <i/>
        <sz val="10"/>
        <rFont val="Arial"/>
        <family val="2"/>
        <charset val="204"/>
      </rPr>
      <t xml:space="preserve">Серебро </t>
    </r>
    <r>
      <rPr>
        <i/>
        <sz val="10"/>
        <rFont val="Arial"/>
        <family val="2"/>
        <charset val="204"/>
      </rPr>
      <t>+ 77 р.за м/п</t>
    </r>
  </si>
  <si>
    <t xml:space="preserve">      - Светло- бежевый + 77 р.за м/п</t>
  </si>
  <si>
    <t xml:space="preserve">      - Темно- бежевый + 77 р.за м/п</t>
  </si>
  <si>
    <t xml:space="preserve">Max высота изделия,                                                 см                        </t>
  </si>
  <si>
    <t>расчет по ширине</t>
  </si>
  <si>
    <t xml:space="preserve">расчет по высоте </t>
  </si>
  <si>
    <t>Сахара 04</t>
  </si>
  <si>
    <t>Арти 33</t>
  </si>
  <si>
    <t>Респект 01, 03, 25, 28, 36</t>
  </si>
  <si>
    <t>Респект DM  02 кремовый, 08 серый, 36 черный, 37 бирюзовый,                                                            42 лавандовый, 88 темно-серый, 027 мята,                                                                                                033 светло-розовый, 044 ваниль, 01 белый, 022 пудра,                             35 абрикос,  29 бежевый, 09 кофейный,                                                           94 синий,  11 коричневый - (16цветов)</t>
  </si>
  <si>
    <t xml:space="preserve"> -</t>
  </si>
  <si>
    <t>Жемчуг лайт  22 молочный,  11 капучино, 33 розовый</t>
  </si>
  <si>
    <r>
      <t>Золотая нить G-03, G-08 -</t>
    </r>
    <r>
      <rPr>
        <i/>
        <sz val="11"/>
        <rFont val="Calibri"/>
        <family val="2"/>
        <charset val="204"/>
      </rPr>
      <t xml:space="preserve"> расчет только по ширине</t>
    </r>
  </si>
  <si>
    <t xml:space="preserve">Лагуна 08, 29 </t>
  </si>
  <si>
    <r>
      <t xml:space="preserve">Павлин 01, белый - </t>
    </r>
    <r>
      <rPr>
        <i/>
        <sz val="12"/>
        <rFont val="Calibri"/>
        <family val="2"/>
        <charset val="204"/>
        <scheme val="minor"/>
      </rPr>
      <t>расчет только по высоте</t>
    </r>
  </si>
  <si>
    <r>
      <t xml:space="preserve">Пальмира 02 белый, 08 серый - </t>
    </r>
    <r>
      <rPr>
        <i/>
        <sz val="12"/>
        <rFont val="Calibri"/>
        <family val="2"/>
        <charset val="204"/>
        <scheme val="minor"/>
      </rPr>
      <t>расчет только по высоте</t>
    </r>
  </si>
  <si>
    <r>
      <t>Розалия 01</t>
    </r>
    <r>
      <rPr>
        <i/>
        <sz val="12"/>
        <rFont val="Calibri"/>
        <family val="2"/>
        <charset val="204"/>
        <scheme val="minor"/>
      </rPr>
      <t xml:space="preserve">  - расчет только по ширине</t>
    </r>
  </si>
  <si>
    <t xml:space="preserve">Руан 02 кремовый,  29 бежевый  </t>
  </si>
  <si>
    <t>Реноме 02</t>
  </si>
  <si>
    <r>
      <t xml:space="preserve">Столица 01 - </t>
    </r>
    <r>
      <rPr>
        <i/>
        <sz val="12"/>
        <rFont val="Calibri"/>
        <family val="2"/>
        <charset val="204"/>
        <scheme val="minor"/>
      </rPr>
      <t>расчет только по ширине</t>
    </r>
  </si>
  <si>
    <t xml:space="preserve">Барселона 01, белый </t>
  </si>
  <si>
    <t>Болгарская роза 01</t>
  </si>
  <si>
    <t xml:space="preserve">Бразилия 01, белый </t>
  </si>
  <si>
    <t xml:space="preserve">Галактика 01, белый </t>
  </si>
  <si>
    <t>Либерти  03</t>
  </si>
  <si>
    <t>Респект DM ВО</t>
  </si>
  <si>
    <t>01 белый, 08 темно-серый, 29 бежевый</t>
  </si>
  <si>
    <t>Фокус ВО 10</t>
  </si>
  <si>
    <t>Квадро ВО 01  *</t>
  </si>
  <si>
    <t>--</t>
  </si>
  <si>
    <t>Респект ВО 02</t>
  </si>
  <si>
    <r>
      <t xml:space="preserve">Романс ВО 04 - </t>
    </r>
    <r>
      <rPr>
        <i/>
        <sz val="12"/>
        <rFont val="Calibri"/>
        <family val="2"/>
        <charset val="204"/>
        <scheme val="minor"/>
      </rPr>
      <t>расчет только по высоте</t>
    </r>
  </si>
  <si>
    <r>
      <t xml:space="preserve">Сельва 01 </t>
    </r>
    <r>
      <rPr>
        <i/>
        <sz val="12"/>
        <rFont val="Calibri"/>
        <family val="2"/>
        <charset val="204"/>
        <scheme val="minor"/>
      </rPr>
      <t>- расчет только по высоте</t>
    </r>
  </si>
  <si>
    <t>Ханой ВО 11, 29 *</t>
  </si>
  <si>
    <r>
      <t xml:space="preserve">Шанхай </t>
    </r>
    <r>
      <rPr>
        <i/>
        <sz val="12"/>
        <rFont val="Calibri"/>
        <family val="2"/>
        <charset val="204"/>
        <scheme val="minor"/>
      </rPr>
      <t>-0</t>
    </r>
    <r>
      <rPr>
        <sz val="12"/>
        <rFont val="Calibri"/>
        <family val="2"/>
        <charset val="204"/>
        <scheme val="minor"/>
      </rPr>
      <t>5</t>
    </r>
    <r>
      <rPr>
        <i/>
        <sz val="12"/>
        <rFont val="Calibri"/>
        <family val="2"/>
        <charset val="204"/>
        <scheme val="minor"/>
      </rPr>
      <t xml:space="preserve"> расчет только по высоте</t>
    </r>
  </si>
  <si>
    <t>Эффект ВО 02</t>
  </si>
  <si>
    <t>Арабеска 01, 29, 50</t>
  </si>
  <si>
    <t>Орбита ВО 02, 29</t>
  </si>
  <si>
    <t xml:space="preserve">Скандинавия 01, 36, 901 </t>
  </si>
  <si>
    <r>
      <t>Касабланка 01, 08, 18, 088</t>
    </r>
    <r>
      <rPr>
        <i/>
        <sz val="12"/>
        <rFont val="Calibri"/>
        <family val="2"/>
        <charset val="204"/>
        <scheme val="minor"/>
      </rPr>
      <t xml:space="preserve"> - расчет только по высоте</t>
    </r>
  </si>
  <si>
    <r>
      <t xml:space="preserve">Раджа 11, 29, 99, 901 </t>
    </r>
    <r>
      <rPr>
        <i/>
        <sz val="12"/>
        <rFont val="Calibri"/>
        <family val="2"/>
        <charset val="204"/>
        <scheme val="minor"/>
      </rPr>
      <t>- расчет только по высоте</t>
    </r>
  </si>
  <si>
    <r>
      <t xml:space="preserve">Касабланка ВО 01 </t>
    </r>
    <r>
      <rPr>
        <i/>
        <sz val="12"/>
        <rFont val="Calibri"/>
        <family val="2"/>
        <charset val="204"/>
        <scheme val="minor"/>
      </rPr>
      <t>- расчет только по высоте</t>
    </r>
  </si>
  <si>
    <t>Внимание:  Расчет по высоте.</t>
  </si>
  <si>
    <t>При расчете цены изделия по высоте, применяется понижающий коэф. 0,8.</t>
  </si>
  <si>
    <t>( цена за 1м.п. x высота ( округляется в большую сторону) x 0,8)</t>
  </si>
  <si>
    <t>При расчете цены изделия по высоте, где высота изделия меньше чем ширина - Коэффициент 0,8 не используется!</t>
  </si>
  <si>
    <t>Респект DM   02 кремовый, 08 серый, 36 черный, 37 бирюзовый,                                                            42 лавандовый, 88 темно-серый, 027 мята,                                                                                                033 светло-розовый, 044 ваниль, 01 белый, 022 пудра,                             35 абрикос,  29 бежевый, 09 кофейный,                                                           94 синий,  11 коричневый - (16цветов)</t>
  </si>
  <si>
    <t>Респект DM ВО   01 белый, 08 темно-серый, 29 бежевый</t>
  </si>
  <si>
    <t>Мах. возможные размеры изделий (см),                                 ширина х высота</t>
  </si>
  <si>
    <t>расчет по высоте</t>
  </si>
  <si>
    <r>
      <rPr>
        <sz val="12"/>
        <rFont val="Calibri"/>
        <family val="2"/>
        <charset val="204"/>
      </rPr>
      <t>Эко</t>
    </r>
    <r>
      <rPr>
        <sz val="11"/>
        <rFont val="Calibri"/>
        <family val="2"/>
        <charset val="204"/>
      </rPr>
      <t xml:space="preserve"> </t>
    </r>
    <r>
      <rPr>
        <sz val="12"/>
        <rFont val="Calibri"/>
        <family val="2"/>
        <charset val="204"/>
      </rPr>
      <t>01, 02, 07, 09, 27, 05, 088, 10, 11, 200, 28, 33, 955</t>
    </r>
  </si>
  <si>
    <t>300 х 180</t>
  </si>
  <si>
    <t>197 х 270</t>
  </si>
  <si>
    <t>198 х 270</t>
  </si>
  <si>
    <t>300 х 210</t>
  </si>
  <si>
    <t>227 х 270</t>
  </si>
  <si>
    <t>300 х 200</t>
  </si>
  <si>
    <t>217 х 270</t>
  </si>
  <si>
    <t>Айс 01, 02, 03, 08, 10, 29</t>
  </si>
  <si>
    <t>300 х 190</t>
  </si>
  <si>
    <t>207 х 270</t>
  </si>
  <si>
    <t>Айс 22, 27</t>
  </si>
  <si>
    <t>300 х 178</t>
  </si>
  <si>
    <t>195 х 270</t>
  </si>
  <si>
    <t xml:space="preserve">Лен, бежевый </t>
  </si>
  <si>
    <t>Лен, св. бежевый</t>
  </si>
  <si>
    <r>
      <t xml:space="preserve">Сафари 033 </t>
    </r>
    <r>
      <rPr>
        <i/>
        <sz val="12"/>
        <rFont val="Calibri"/>
        <family val="2"/>
        <charset val="204"/>
      </rPr>
      <t>- расчет только по высоте</t>
    </r>
  </si>
  <si>
    <r>
      <t xml:space="preserve">Сафари 055 - </t>
    </r>
    <r>
      <rPr>
        <i/>
        <sz val="12"/>
        <rFont val="Calibri"/>
        <family val="2"/>
        <charset val="204"/>
      </rPr>
      <t>расчет только по высоте</t>
    </r>
  </si>
  <si>
    <t>300 х 230</t>
  </si>
  <si>
    <t>247 х 270</t>
  </si>
  <si>
    <r>
      <t xml:space="preserve">Павлин 01, белый </t>
    </r>
    <r>
      <rPr>
        <sz val="12"/>
        <rFont val="Calibri"/>
        <family val="2"/>
        <charset val="204"/>
        <scheme val="minor"/>
      </rPr>
      <t xml:space="preserve">- </t>
    </r>
    <r>
      <rPr>
        <i/>
        <sz val="12"/>
        <rFont val="Calibri"/>
        <family val="2"/>
        <charset val="204"/>
        <scheme val="minor"/>
      </rPr>
      <t>расчет только по высоте</t>
    </r>
  </si>
  <si>
    <r>
      <t xml:space="preserve">Пальмира 02 белый, 08 серый - </t>
    </r>
    <r>
      <rPr>
        <i/>
        <sz val="11"/>
        <rFont val="Calibri"/>
        <family val="2"/>
        <charset val="204"/>
        <scheme val="minor"/>
      </rPr>
      <t>расчет только по высоте</t>
    </r>
  </si>
  <si>
    <r>
      <t>Розалия 01</t>
    </r>
    <r>
      <rPr>
        <i/>
        <sz val="12"/>
        <rFont val="Calibri"/>
        <family val="2"/>
        <charset val="204"/>
        <scheme val="minor"/>
      </rPr>
      <t xml:space="preserve">  </t>
    </r>
    <r>
      <rPr>
        <b/>
        <i/>
        <sz val="12"/>
        <rFont val="Calibri"/>
        <family val="2"/>
        <charset val="204"/>
        <scheme val="minor"/>
      </rPr>
      <t>-</t>
    </r>
    <r>
      <rPr>
        <i/>
        <sz val="12"/>
        <rFont val="Calibri"/>
        <family val="2"/>
        <charset val="204"/>
        <scheme val="minor"/>
      </rPr>
      <t xml:space="preserve"> расчет только по ширине</t>
    </r>
  </si>
  <si>
    <t>300 х 170</t>
  </si>
  <si>
    <r>
      <t xml:space="preserve">Триумф ВО 01, 02, </t>
    </r>
    <r>
      <rPr>
        <sz val="12"/>
        <rFont val="Calibri"/>
        <family val="2"/>
        <charset val="204"/>
      </rPr>
      <t xml:space="preserve">6544, 07, 09, 27, </t>
    </r>
  </si>
  <si>
    <t>300 х 220</t>
  </si>
  <si>
    <t>237 х 270</t>
  </si>
  <si>
    <t xml:space="preserve">Васаби ВО 02, 29  </t>
  </si>
  <si>
    <t>Либерти 03</t>
  </si>
  <si>
    <t xml:space="preserve">Мистерия ВО 01, 02, 08 </t>
  </si>
  <si>
    <t>Тэфи ВО 01, 02, 07, 08</t>
  </si>
  <si>
    <t>Фокус ВО  10</t>
  </si>
  <si>
    <t>300 х180</t>
  </si>
  <si>
    <t>Наименовани ткани</t>
  </si>
  <si>
    <t>300 х 175</t>
  </si>
  <si>
    <t>192 х 270</t>
  </si>
  <si>
    <t>Квадро ВО 01</t>
  </si>
  <si>
    <r>
      <t xml:space="preserve">Романс ВО 04 - </t>
    </r>
    <r>
      <rPr>
        <i/>
        <sz val="12"/>
        <rFont val="Calibri"/>
        <family val="2"/>
        <charset val="204"/>
      </rPr>
      <t>расчет только по высоте</t>
    </r>
  </si>
  <si>
    <t>300 х 219</t>
  </si>
  <si>
    <t>236 х 270</t>
  </si>
  <si>
    <r>
      <t xml:space="preserve">Шанхай 05 </t>
    </r>
    <r>
      <rPr>
        <i/>
        <sz val="11"/>
        <rFont val="Calibri"/>
        <family val="2"/>
        <charset val="204"/>
      </rPr>
      <t xml:space="preserve"> - расчет только по высоте</t>
    </r>
  </si>
  <si>
    <t>187 х 270</t>
  </si>
  <si>
    <t>Эффект ВО  02</t>
  </si>
  <si>
    <t>Скандинавия 01, 36, 901</t>
  </si>
  <si>
    <t>235 х 270</t>
  </si>
  <si>
    <r>
      <t xml:space="preserve">Касабланка 01, 08, 18, 088 </t>
    </r>
    <r>
      <rPr>
        <i/>
        <sz val="12"/>
        <rFont val="Calibri"/>
        <family val="2"/>
        <charset val="204"/>
        <scheme val="minor"/>
      </rPr>
      <t>- расчет только по высоте</t>
    </r>
  </si>
  <si>
    <r>
      <t xml:space="preserve">Раджа 11, 29, 99, 901 </t>
    </r>
    <r>
      <rPr>
        <i/>
        <sz val="12"/>
        <rFont val="Calibri"/>
        <family val="2"/>
        <charset val="204"/>
      </rPr>
      <t>- расчет только по высоте</t>
    </r>
  </si>
  <si>
    <t>Респект DM ВО  01 белый, 08 темно-серый, 29 бежевый</t>
  </si>
  <si>
    <r>
      <t xml:space="preserve">Сориса 27, 95- </t>
    </r>
    <r>
      <rPr>
        <i/>
        <sz val="12"/>
        <rFont val="Calibri"/>
        <family val="2"/>
        <charset val="204"/>
        <scheme val="minor"/>
      </rPr>
      <t>расчет только по высоте</t>
    </r>
  </si>
  <si>
    <t>Сориса 27, 95- расчет только по высоте</t>
  </si>
  <si>
    <t>Сориса 27, 95 расчет только по высоте</t>
  </si>
  <si>
    <t xml:space="preserve">Сориса 27, 95- расчет только по высоте </t>
  </si>
  <si>
    <t xml:space="preserve">Сориса 27, 95-расчет только по высоте </t>
  </si>
  <si>
    <t>Мах ширина изделия, см</t>
  </si>
  <si>
    <t>Мах высота изделия, см</t>
  </si>
  <si>
    <t>Basic (Корея)</t>
  </si>
  <si>
    <t>Grand 19 (Китай)</t>
  </si>
  <si>
    <t>Harmony 02 (Китай)</t>
  </si>
  <si>
    <t>City 11, 13 (Китай)</t>
  </si>
  <si>
    <t>Trio 29 (Китай)</t>
  </si>
  <si>
    <t>не используется</t>
  </si>
  <si>
    <t>3) Ткань  Harmony в даной системе не ипользуются.</t>
  </si>
  <si>
    <t xml:space="preserve">6) </t>
  </si>
  <si>
    <t>Цена изделий в цветах Светлый Дуб и Махагон= +50%  к стоимости изделия</t>
  </si>
  <si>
    <t>6) Цена изделий в цветах Светлый Дуб и Махагон= +50%  к стоимости изделия</t>
  </si>
  <si>
    <t>Заказ жалюзи: тел. 8(4752) 703-200,  адрес - проезд Монтажников 12. E-mail для заказа: zhaluziKL@yandex.ru</t>
  </si>
  <si>
    <t>2) Цена изделий на системе ZEBRA BOX в цветах Светлый дуб, Золотой дуб и Махагон =+50% к стоимости изделия</t>
  </si>
  <si>
    <t>3) Срок изготовления рулонных штор Mini Зебра от (3 рабочих дней).</t>
  </si>
  <si>
    <t>4) Предоставляется гарантия на 6 месяца.</t>
  </si>
  <si>
    <t>Заказ жалюзи: тел. 8(4752) 703-200; адрес - проезд Монтажников 12;  E-mail для заказа: zhaluziKL@yandex.ru</t>
  </si>
  <si>
    <t xml:space="preserve">Заказ жалюзи: тел. 8(4752) 703-200; адрес - проезд Монтажников 12;  </t>
  </si>
  <si>
    <t xml:space="preserve">       Фотопечать с белым цветом- 2250 за 1 м2    (минимальная сумма заказа 900 р.)</t>
  </si>
  <si>
    <r>
      <t xml:space="preserve">  . Фотопечать без белого цвета- 1600 за 1 </t>
    </r>
    <r>
      <rPr>
        <b/>
        <sz val="11"/>
        <rFont val="Arial"/>
        <family val="2"/>
        <charset val="204"/>
      </rPr>
      <t>м</t>
    </r>
    <r>
      <rPr>
        <b/>
        <sz val="8"/>
        <rFont val="Arial"/>
        <family val="2"/>
        <charset val="204"/>
      </rPr>
      <t>2  (минимальная сумма заказа 500 р.)</t>
    </r>
  </si>
  <si>
    <t>Комплектующие</t>
  </si>
  <si>
    <t>Колличество</t>
  </si>
  <si>
    <t>ед. измер.</t>
  </si>
  <si>
    <t>стоимость, руб.</t>
  </si>
  <si>
    <t xml:space="preserve">Карниз </t>
  </si>
  <si>
    <t>м.п</t>
  </si>
  <si>
    <t>подьемный блок</t>
  </si>
  <si>
    <t>шт.</t>
  </si>
  <si>
    <t>Вставка</t>
  </si>
  <si>
    <t>м.п.</t>
  </si>
  <si>
    <t xml:space="preserve">Стопорные кольца    </t>
  </si>
  <si>
    <t xml:space="preserve">Параметры карниза </t>
  </si>
  <si>
    <t>Размер карниза, см</t>
  </si>
  <si>
    <t>колличество подьемных блоков</t>
  </si>
  <si>
    <t xml:space="preserve">колличество вставок </t>
  </si>
  <si>
    <t>Стоимость карниза</t>
  </si>
  <si>
    <t>Количество подъемных механизмов рассчитывается отдельно из рекомендуемого расчета 1 подъ-</t>
  </si>
  <si>
    <t>емный механизм на 30 см карниза или исходя из индивидуального замысла дизайнера.</t>
  </si>
  <si>
    <t>Количество вставок для удержания ровных горизонтальных складок римской шторы также рассчи-</t>
  </si>
  <si>
    <t>тывается отдельно, исходя из рекомендованного к расчету шага вставки - 20-35 см или из индиви-</t>
  </si>
  <si>
    <t xml:space="preserve">дуального замысла дизайнера. Длина каждой вставки равна ширине карниза. </t>
  </si>
  <si>
    <t>Количество колец для фиксации вставок на полотне римской шторы рассчитывается по формуле:</t>
  </si>
  <si>
    <t>(количество подъемных блоков) х (количество вставок).</t>
  </si>
  <si>
    <t>Нименование</t>
  </si>
  <si>
    <t>Единица измерения</t>
  </si>
  <si>
    <t>Цена, руб</t>
  </si>
  <si>
    <t>Комплект Карниза  включает в себя:</t>
  </si>
  <si>
    <t>комплект 
за 1 м.п.</t>
  </si>
  <si>
    <t>Профиль + поворотный  стержень</t>
  </si>
  <si>
    <t xml:space="preserve">Блок управления усиленный 1:3,5/8кг  </t>
  </si>
  <si>
    <t xml:space="preserve">Цепь управления    </t>
  </si>
  <si>
    <t xml:space="preserve">Кронштейны универсальные </t>
  </si>
  <si>
    <t xml:space="preserve">Отвес шторы          </t>
  </si>
  <si>
    <t xml:space="preserve">Подъемные блоки со шнуром </t>
  </si>
  <si>
    <t xml:space="preserve">Фиберглассовые вставки   </t>
  </si>
  <si>
    <t>цена, руб.</t>
  </si>
  <si>
    <r>
      <t xml:space="preserve">РАСЧЕТ ЦЕНЫ ИЗДЕЛИЯ =  (Цена комплекта Карниз без ткани </t>
    </r>
    <r>
      <rPr>
        <b/>
        <sz val="14"/>
        <color theme="9" tint="-0.249977111117893"/>
        <rFont val="Calibri"/>
        <family val="2"/>
        <charset val="204"/>
        <scheme val="minor"/>
      </rPr>
      <t>х</t>
    </r>
    <r>
      <rPr>
        <b/>
        <sz val="14"/>
        <color theme="1"/>
        <rFont val="Calibri"/>
        <family val="2"/>
        <charset val="204"/>
        <scheme val="minor"/>
      </rPr>
      <t xml:space="preserve"> ШИРИНУ) </t>
    </r>
    <r>
      <rPr>
        <b/>
        <sz val="14"/>
        <color theme="9" tint="-0.249977111117893"/>
        <rFont val="Calibri"/>
        <family val="2"/>
        <charset val="204"/>
        <scheme val="minor"/>
      </rPr>
      <t>+</t>
    </r>
    <r>
      <rPr>
        <b/>
        <sz val="14"/>
        <color theme="1"/>
        <rFont val="Calibri"/>
        <family val="2"/>
        <charset val="204"/>
        <scheme val="minor"/>
      </rPr>
      <t xml:space="preserve"> (ЦЕНА ткани х ВЫСОТУ)  </t>
    </r>
  </si>
  <si>
    <t>Для расчета стоимости изделия введите его размеры</t>
  </si>
  <si>
    <r>
      <t xml:space="preserve">Ширина изделия </t>
    </r>
    <r>
      <rPr>
        <b/>
        <sz val="11"/>
        <color theme="1"/>
        <rFont val="Calibri"/>
        <family val="2"/>
        <charset val="204"/>
        <scheme val="minor"/>
      </rPr>
      <t xml:space="preserve"> см</t>
    </r>
  </si>
  <si>
    <r>
      <t>Высота изделия</t>
    </r>
    <r>
      <rPr>
        <b/>
        <sz val="11"/>
        <color theme="1"/>
        <rFont val="Calibri"/>
        <family val="2"/>
        <charset val="204"/>
        <scheme val="minor"/>
      </rPr>
      <t xml:space="preserve"> см</t>
    </r>
  </si>
  <si>
    <t xml:space="preserve"> Стоимость ткани, руб.</t>
  </si>
  <si>
    <r>
      <t xml:space="preserve">ЦЕНА вашего изделия: </t>
    </r>
    <r>
      <rPr>
        <b/>
        <sz val="16"/>
        <color theme="1"/>
        <rFont val="Calibri"/>
        <family val="2"/>
        <charset val="204"/>
        <scheme val="minor"/>
      </rPr>
      <t/>
    </r>
  </si>
  <si>
    <t>Подъемные  блоки   устанавливаются с интервалом не более 50 см.</t>
  </si>
  <si>
    <t>Фиберглассовая вставка для ткани Санремо устанавливается  через каждые  25 см. по  высоте изделия.</t>
  </si>
  <si>
    <t>Ширина 30 см
Высота   60 см</t>
  </si>
  <si>
    <t>Ширина 185 см
Высота   300 см</t>
  </si>
  <si>
    <t>Блекаут Лён. Рогожка Эшли</t>
  </si>
  <si>
    <t>Светло- Синий</t>
  </si>
  <si>
    <t>Канвас велюр Роксан</t>
  </si>
  <si>
    <t>Бежевый</t>
  </si>
  <si>
    <t>Канвас бернас</t>
  </si>
  <si>
    <t>Серая глина</t>
  </si>
  <si>
    <t>Коричневый</t>
  </si>
  <si>
    <t>Имитация Льна аида</t>
  </si>
  <si>
    <t>горчичный</t>
  </si>
  <si>
    <t>Серо- коричневый</t>
  </si>
  <si>
    <t>ед.измер.</t>
  </si>
  <si>
    <t>Авиньон 02, кремовый</t>
  </si>
  <si>
    <t>Авиньон 29, бежевый</t>
  </si>
  <si>
    <t>Айс New 01, белый</t>
  </si>
  <si>
    <t>Айс New 02, кремовый</t>
  </si>
  <si>
    <t>Айс New 03, желтый</t>
  </si>
  <si>
    <t>Айс New 04, пудра</t>
  </si>
  <si>
    <t>Айс New 08, серый</t>
  </si>
  <si>
    <t>Айс New 100, дымчатый</t>
  </si>
  <si>
    <t>Айс New 11, шоколад</t>
  </si>
  <si>
    <t>Айс New 27, салатовый</t>
  </si>
  <si>
    <t>Айс New 29, бежевый</t>
  </si>
  <si>
    <t>Айс New 30, коричневый</t>
  </si>
  <si>
    <t>Айс New 32, песочный</t>
  </si>
  <si>
    <t>Айс New 36, черный</t>
  </si>
  <si>
    <t>Айс New 92, кирпичный</t>
  </si>
  <si>
    <t>Айс New 95, оранжевый</t>
  </si>
  <si>
    <t>Айс New 97, сиреневый</t>
  </si>
  <si>
    <t>Асенас А33, желтый</t>
  </si>
  <si>
    <t>Асенас М 30, белый</t>
  </si>
  <si>
    <t>Асенас М32, бежевый</t>
  </si>
  <si>
    <t>Африка 02</t>
  </si>
  <si>
    <t>Африка 11</t>
  </si>
  <si>
    <t>Африка 29</t>
  </si>
  <si>
    <t>Блюз 06, сиреневый</t>
  </si>
  <si>
    <t>Блюз 08, серый</t>
  </si>
  <si>
    <t>Блюз 10, голубой</t>
  </si>
  <si>
    <t>Блюз 100, св.голубой</t>
  </si>
  <si>
    <t>Блюз 21, белый</t>
  </si>
  <si>
    <t>Блюз 26, персик</t>
  </si>
  <si>
    <t>Блюз 29, темно-бежевый</t>
  </si>
  <si>
    <t>Блюз 30, шоколад</t>
  </si>
  <si>
    <t>Блюз 33, розовый</t>
  </si>
  <si>
    <t>Блюз 35, абрикос</t>
  </si>
  <si>
    <t>Блюз 37, бирюза</t>
  </si>
  <si>
    <t>Блюз 93, зеленый</t>
  </si>
  <si>
    <t>Блюз 95, оранжевый</t>
  </si>
  <si>
    <t>Блюз 99, апельсин</t>
  </si>
  <si>
    <t>Бриз 01, белый</t>
  </si>
  <si>
    <t>Бриз 04, персик</t>
  </si>
  <si>
    <t>Бриз 29, бежевый</t>
  </si>
  <si>
    <t>Бриз 31, венге</t>
  </si>
  <si>
    <t>Венеция 01, белый</t>
  </si>
  <si>
    <t>Венеция 03, розовый</t>
  </si>
  <si>
    <t>Венеция 04, персиковый</t>
  </si>
  <si>
    <t>Венеция 05, желтый</t>
  </si>
  <si>
    <t>Венеция 08, серый</t>
  </si>
  <si>
    <t>Венеция 09, кофейный</t>
  </si>
  <si>
    <t>Венеция 12, зеленый</t>
  </si>
  <si>
    <t>Венеция 24, голубой</t>
  </si>
  <si>
    <t>Венеция 26, салатовый</t>
  </si>
  <si>
    <t>Венеция BO 01, белый</t>
  </si>
  <si>
    <t>Венеция ВО 05, желтый</t>
  </si>
  <si>
    <t>Венеция СС07, бежевый</t>
  </si>
  <si>
    <t>Венеция СС14, малахит</t>
  </si>
  <si>
    <t>Дейли 01, белый</t>
  </si>
  <si>
    <t>Дейли 08, серый</t>
  </si>
  <si>
    <t>Дейли 11, капучино</t>
  </si>
  <si>
    <t>Дейли 29, бежевый</t>
  </si>
  <si>
    <t>Дождь 01, белый</t>
  </si>
  <si>
    <t>Дождь 03, желтый</t>
  </si>
  <si>
    <t>Дождь 04, персик</t>
  </si>
  <si>
    <t>Дождь 10, голубой</t>
  </si>
  <si>
    <t>Дождь 27, салатовый</t>
  </si>
  <si>
    <t>Дубаи 01</t>
  </si>
  <si>
    <t>Дубаи 28</t>
  </si>
  <si>
    <t>Дубаи 29</t>
  </si>
  <si>
    <t>Ирис 21, белый</t>
  </si>
  <si>
    <t>Ирис 22, слоновая кость</t>
  </si>
  <si>
    <t>Ирис 23, кремовый</t>
  </si>
  <si>
    <t>Ирис 24, салатовый</t>
  </si>
  <si>
    <t>Ирис 25, серый</t>
  </si>
  <si>
    <t>Ирис 26, голубой</t>
  </si>
  <si>
    <t>Ирис 27, персик</t>
  </si>
  <si>
    <t>Ирис 29, бордо</t>
  </si>
  <si>
    <t>Ирис 30, синий</t>
  </si>
  <si>
    <t>Итака 01, белый</t>
  </si>
  <si>
    <t>Итака 02, кремовый</t>
  </si>
  <si>
    <t>Итака 11, коричневый</t>
  </si>
  <si>
    <t>Итака 29, бежевый</t>
  </si>
  <si>
    <t>Карнавал 192</t>
  </si>
  <si>
    <t>Карнавал 201</t>
  </si>
  <si>
    <t>Карнавал 202</t>
  </si>
  <si>
    <t>Кельн 01, белый</t>
  </si>
  <si>
    <t>Кельн 02, ваниль</t>
  </si>
  <si>
    <t>Кельн 04, персик</t>
  </si>
  <si>
    <t>Кения 01, белый</t>
  </si>
  <si>
    <t>Кения 02, кремовый</t>
  </si>
  <si>
    <t>Кения 04, персик</t>
  </si>
  <si>
    <t>Кения 29, бежевый</t>
  </si>
  <si>
    <t>Кения 33, розовый</t>
  </si>
  <si>
    <t>Лайн 01, белый</t>
  </si>
  <si>
    <t>Лайн 02, кремовый</t>
  </si>
  <si>
    <t>Лайн 27, салатовый</t>
  </si>
  <si>
    <t>Лайн 35, абрикос</t>
  </si>
  <si>
    <t>Лайн 01, белый New</t>
  </si>
  <si>
    <t>Лайн 02, кремовый New</t>
  </si>
  <si>
    <t>Лайн 04, персик New</t>
  </si>
  <si>
    <t>Лайн 06, сиреневый New</t>
  </si>
  <si>
    <t>Лайн 08, серый New</t>
  </si>
  <si>
    <t>Лайн 10, голубой New</t>
  </si>
  <si>
    <t>Лайн 11, морковный New</t>
  </si>
  <si>
    <t>Лайн 15, желтый New</t>
  </si>
  <si>
    <t>Лайн 19, бордо New</t>
  </si>
  <si>
    <t>Лайн 200, малиновый New</t>
  </si>
  <si>
    <t>Лайн 26, малахит New</t>
  </si>
  <si>
    <t>Лайн 27, салатовый New</t>
  </si>
  <si>
    <t>Лайн 28, фисташковый New</t>
  </si>
  <si>
    <t>Лайн 29, бежевый New</t>
  </si>
  <si>
    <t>Лайн 30, какао New</t>
  </si>
  <si>
    <t>Лайн 32, т.бежевый New</t>
  </si>
  <si>
    <t>Лайн 33, розовый New</t>
  </si>
  <si>
    <t>Лайн 35, абрикос New</t>
  </si>
  <si>
    <t>Лайн 37, бирюза New</t>
  </si>
  <si>
    <t>Лайн 91, лимонный New</t>
  </si>
  <si>
    <t>Лайн 94, синий New</t>
  </si>
  <si>
    <t>Лайн 95, оранжевый New</t>
  </si>
  <si>
    <t>Лен 29, бежевый</t>
  </si>
  <si>
    <t>Магнолия New 02, ваниль</t>
  </si>
  <si>
    <t>Магнолия New 29, бежевый</t>
  </si>
  <si>
    <t>Магнолия New, 01 белый</t>
  </si>
  <si>
    <t>Магнолия New, 04 розовый</t>
  </si>
  <si>
    <t>Магнолия New, 05 голубой</t>
  </si>
  <si>
    <t>Магнолия New, 06 серый</t>
  </si>
  <si>
    <t>Магнолия New, 07 салатовый</t>
  </si>
  <si>
    <t>Магнолия New, 08 персик</t>
  </si>
  <si>
    <t>Маран 01, белый</t>
  </si>
  <si>
    <t>Маран 02, кремовый</t>
  </si>
  <si>
    <t>Маран 04, персик</t>
  </si>
  <si>
    <t>Милано 01, белый</t>
  </si>
  <si>
    <t>Милано 02, кремовый</t>
  </si>
  <si>
    <t>Милано 04, персик</t>
  </si>
  <si>
    <t>Милано 08, серый</t>
  </si>
  <si>
    <t>Милано 29, бежевый</t>
  </si>
  <si>
    <t>Мираж 01</t>
  </si>
  <si>
    <t>Мираж 02</t>
  </si>
  <si>
    <t>Мираж 29</t>
  </si>
  <si>
    <t>Мираж 35</t>
  </si>
  <si>
    <t>Мистерия 01, белый</t>
  </si>
  <si>
    <t>Мистерия 03, желтый</t>
  </si>
  <si>
    <t>Мистерия 04, персик</t>
  </si>
  <si>
    <t>Мистерия 08, серый</t>
  </si>
  <si>
    <t>Мистерия 10, голубой</t>
  </si>
  <si>
    <t>Мистерия 19, бордо</t>
  </si>
  <si>
    <t>Мистерия 27, салатовый</t>
  </si>
  <si>
    <t>Мистерия 33, розовый</t>
  </si>
  <si>
    <t>Мистерия 35, абрикос</t>
  </si>
  <si>
    <t>Мистерия 36, черный</t>
  </si>
  <si>
    <t>Мистерия 95, оранжевый</t>
  </si>
  <si>
    <t>Мистерия 97, фиолетовый</t>
  </si>
  <si>
    <t>Париж 31, темно-бежевый</t>
  </si>
  <si>
    <t>Регал 01, белый</t>
  </si>
  <si>
    <t>Регал 02, кремовый</t>
  </si>
  <si>
    <t>Регал 08, серый</t>
  </si>
  <si>
    <t>Регал 29, бежевый</t>
  </si>
  <si>
    <t>Регал 35, абрикос</t>
  </si>
  <si>
    <t>Регал 87, персик</t>
  </si>
  <si>
    <t>Рио 01, белый</t>
  </si>
  <si>
    <t>Рио 02, кремовый</t>
  </si>
  <si>
    <t>Рио 04, персик</t>
  </si>
  <si>
    <t>Рио 29, темно-бежевый</t>
  </si>
  <si>
    <t>Рио 30, шоколад</t>
  </si>
  <si>
    <t>Сафари 33</t>
  </si>
  <si>
    <t>Сафари 55</t>
  </si>
  <si>
    <t>Скрин 012</t>
  </si>
  <si>
    <t>Скрин 013</t>
  </si>
  <si>
    <t>Скрин 016</t>
  </si>
  <si>
    <t>Скрин 911</t>
  </si>
  <si>
    <t>Скрин 913</t>
  </si>
  <si>
    <t>Техно ВО NEW 08, серый</t>
  </si>
  <si>
    <t>Техно ВО NEW 22, слоновая кость</t>
  </si>
  <si>
    <t>Техно ВО NEW 29, бежевый</t>
  </si>
  <si>
    <t>Техно ВО NEW 901, серебро</t>
  </si>
  <si>
    <t>Фокус 01, белый</t>
  </si>
  <si>
    <t>Фокус 02, ваниль</t>
  </si>
  <si>
    <t>Фокус 04, персик</t>
  </si>
  <si>
    <t>Фокус 08, серый</t>
  </si>
  <si>
    <t>Фокус 11, капучино</t>
  </si>
  <si>
    <t>Фокус 28, оливковый</t>
  </si>
  <si>
    <t>Фокус 92, терракот</t>
  </si>
  <si>
    <t>Фокус ВО 01, белый</t>
  </si>
  <si>
    <t>Фокус ВО 08, серый</t>
  </si>
  <si>
    <t>Фокус ВО 29, бежевый</t>
  </si>
  <si>
    <t>Ханой 01, белый</t>
  </si>
  <si>
    <t>Ханой 02, кремовый</t>
  </si>
  <si>
    <t>Ханой 30, коричневый</t>
  </si>
  <si>
    <t>Ханой 31, венге</t>
  </si>
  <si>
    <t>Шанхай 036</t>
  </si>
  <si>
    <t>Шанхай 822</t>
  </si>
  <si>
    <t>Эдем 29, бежевый</t>
  </si>
  <si>
    <t>Эдинбург 01, белый</t>
  </si>
  <si>
    <t>Эдинбург 02, кремовый</t>
  </si>
  <si>
    <r>
      <t xml:space="preserve">      - </t>
    </r>
    <r>
      <rPr>
        <b/>
        <i/>
        <sz val="10"/>
        <rFont val="Arial"/>
        <family val="2"/>
        <charset val="204"/>
      </rPr>
      <t>светлый, темный, золотой дуб</t>
    </r>
    <r>
      <rPr>
        <i/>
        <sz val="10"/>
        <rFont val="Arial"/>
        <family val="2"/>
        <charset val="204"/>
      </rPr>
      <t xml:space="preserve"> и цвет </t>
    </r>
    <r>
      <rPr>
        <b/>
        <i/>
        <sz val="10"/>
        <rFont val="Arial"/>
        <family val="2"/>
        <charset val="204"/>
      </rPr>
      <t>махагон</t>
    </r>
    <r>
      <rPr>
        <i/>
        <sz val="10"/>
        <rFont val="Arial"/>
        <family val="2"/>
        <charset val="204"/>
      </rPr>
      <t xml:space="preserve"> + 50% к стоимости изделия</t>
    </r>
  </si>
  <si>
    <r>
      <t xml:space="preserve">  7. </t>
    </r>
    <r>
      <rPr>
        <i/>
        <sz val="10"/>
        <rFont val="Arial"/>
        <family val="2"/>
        <charset val="204"/>
      </rPr>
      <t xml:space="preserve"> Стоимость изделий указанана за </t>
    </r>
    <r>
      <rPr>
        <b/>
        <i/>
        <sz val="10"/>
        <rFont val="Arial"/>
        <family val="2"/>
        <charset val="204"/>
      </rPr>
      <t>белую</t>
    </r>
    <r>
      <rPr>
        <b/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комплектацию.</t>
    </r>
  </si>
  <si>
    <t xml:space="preserve">      -карнизы других цветов-  200 р. За изделие</t>
  </si>
  <si>
    <t>перламутр</t>
  </si>
  <si>
    <t>медь</t>
  </si>
  <si>
    <t>красный</t>
  </si>
  <si>
    <t>тёмно-синий</t>
  </si>
  <si>
    <t>коричневый</t>
  </si>
  <si>
    <t>черный</t>
  </si>
  <si>
    <t>белый</t>
  </si>
  <si>
    <t>бежевый</t>
  </si>
  <si>
    <t>светло-розовый</t>
  </si>
  <si>
    <t>персиковый</t>
  </si>
  <si>
    <t>розовый</t>
  </si>
  <si>
    <t>светло-сиреневый</t>
  </si>
  <si>
    <t>сиреневый</t>
  </si>
  <si>
    <t>салатовый</t>
  </si>
  <si>
    <t>светло-серый</t>
  </si>
  <si>
    <t>серый</t>
  </si>
  <si>
    <t>серебро (глянец)</t>
  </si>
  <si>
    <t>серебрянный</t>
  </si>
  <si>
    <t xml:space="preserve">золото </t>
  </si>
  <si>
    <t>желтый</t>
  </si>
  <si>
    <t>белый(перфорация)</t>
  </si>
  <si>
    <t>серебро(перфорация)</t>
  </si>
  <si>
    <t>золото(перфорация)</t>
  </si>
  <si>
    <r>
      <t xml:space="preserve">  2.</t>
    </r>
    <r>
      <rPr>
        <i/>
        <sz val="10"/>
        <rFont val="Arial"/>
        <family val="2"/>
        <charset val="204"/>
      </rPr>
      <t xml:space="preserve">  При площади менее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1м²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, жалюзи считаются за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1м².</t>
    </r>
  </si>
  <si>
    <r>
      <t xml:space="preserve">  3.  </t>
    </r>
    <r>
      <rPr>
        <i/>
        <sz val="10"/>
        <rFont val="Arial"/>
        <family val="2"/>
        <charset val="204"/>
      </rPr>
      <t>Предоставляется гарантия на 1 год.</t>
    </r>
  </si>
  <si>
    <r>
      <t xml:space="preserve">  4. </t>
    </r>
    <r>
      <rPr>
        <i/>
        <sz val="10"/>
        <rFont val="Arial"/>
        <family val="2"/>
        <charset val="204"/>
      </rPr>
      <t xml:space="preserve"> При увеличении указанных лимитов гарантия на изделие не распространяется.</t>
    </r>
  </si>
  <si>
    <r>
      <t xml:space="preserve">  5.</t>
    </r>
    <r>
      <rPr>
        <i/>
        <sz val="10"/>
        <rFont val="Arial"/>
        <family val="2"/>
        <charset val="204"/>
      </rPr>
      <t xml:space="preserve">  Стоимость изделий указанана </t>
    </r>
    <r>
      <rPr>
        <b/>
        <i/>
        <sz val="10"/>
        <rFont val="Arial"/>
        <family val="2"/>
        <charset val="204"/>
      </rPr>
      <t>белую</t>
    </r>
    <r>
      <rPr>
        <i/>
        <sz val="10"/>
        <rFont val="Arial"/>
        <family val="2"/>
        <charset val="204"/>
      </rPr>
      <t xml:space="preserve"> комплектацию.</t>
    </r>
  </si>
  <si>
    <r>
      <t xml:space="preserve">  6.</t>
    </r>
    <r>
      <rPr>
        <i/>
        <sz val="10"/>
        <rFont val="Arial"/>
        <family val="2"/>
        <charset val="204"/>
      </rPr>
      <t xml:space="preserve"> При заказе комплектаций других цветов карниза цена изменяется:</t>
    </r>
  </si>
  <si>
    <t>кра</t>
  </si>
  <si>
    <t>Дилерский прайс-лист на доп. Комплектацию</t>
  </si>
  <si>
    <t>Вертикальные:</t>
  </si>
  <si>
    <t>Карниз алюминиевый - вертикальные м/п собранный без кронштейнов</t>
  </si>
  <si>
    <t>Декоративный карниз грувер - вертикальные м/п без кронштейнов</t>
  </si>
  <si>
    <t xml:space="preserve">Кронштейн армстронг - вертикальные /шт/  </t>
  </si>
  <si>
    <t>Кронштейн декоративного карниза - вертикальные /шт/</t>
  </si>
  <si>
    <t>Крепёж (болт + гайка) - вертикальные /шт/</t>
  </si>
  <si>
    <t>Кронштейн стена (уголок) - вертикальные /шт/</t>
  </si>
  <si>
    <t>Удлинитель стенового кронштейна - вертикальные /шт/</t>
  </si>
  <si>
    <t>Горизонтальные:</t>
  </si>
  <si>
    <t xml:space="preserve">Держатель нижнего карниза (пластик) (к-т 1сторона) - горизонтальные </t>
  </si>
  <si>
    <t>Кронштейн стандарт - горизонтальные /шт/</t>
  </si>
  <si>
    <t>Палочка управления 0,75м - горизонтальные /шт/</t>
  </si>
  <si>
    <t>Палочка управления 1,00м - горизонтальные /шт/</t>
  </si>
  <si>
    <t>Палочка управления 1,50м - горизонтальные /шт/</t>
  </si>
  <si>
    <t>Рулонные:</t>
  </si>
  <si>
    <t>Накидные кронштейны верх -рулонные mini  /к-т/ две стороны</t>
  </si>
  <si>
    <t>Кронштейн потолок(защелка) - вертикальные /шт/</t>
  </si>
  <si>
    <t>Держатель нижнего карниза (магнит большой) - горизонтальные /шт/</t>
  </si>
  <si>
    <t>Держатель нижнего карниза (магнит маленький) - рулонные mini /шт/</t>
  </si>
  <si>
    <t>Кронштейн потолочный d-38 box /шт/</t>
  </si>
  <si>
    <t>Накидные кронштейны низ -рулонные(Леска)  /к-т/ две стороны</t>
  </si>
  <si>
    <t>Платформа + скотч - рулонные mini(крепление на скотч)  /к-т/ две стороны</t>
  </si>
  <si>
    <t>Диллерский прайс на жалюзи</t>
  </si>
  <si>
    <t>1.Горизонтальные Magnum</t>
  </si>
  <si>
    <t>2.Горизонтальные KS-25</t>
  </si>
  <si>
    <t>3.Вертикальные</t>
  </si>
  <si>
    <t>4.Рулонные мини</t>
  </si>
  <si>
    <t>5.Рулонные Uni-1</t>
  </si>
  <si>
    <t>6.Рулонные Uni-2</t>
  </si>
  <si>
    <t>7.Рулонные D-25</t>
  </si>
  <si>
    <t>8.Рулонные D-30</t>
  </si>
  <si>
    <t>9.Рулонные D-38</t>
  </si>
  <si>
    <t>10.Рулонные D-38 BOX</t>
  </si>
  <si>
    <t>11.ZEBRA slim</t>
  </si>
  <si>
    <t xml:space="preserve">12.ZEBRA UNI-2 </t>
  </si>
  <si>
    <t>13.ZEBRA BOX</t>
  </si>
  <si>
    <t>14.INTEGRA PLISSE</t>
  </si>
  <si>
    <t>15.Римская штора</t>
  </si>
  <si>
    <t>16.Карниз для римской шторы</t>
  </si>
  <si>
    <t>17.Доп. комплектация</t>
  </si>
  <si>
    <t xml:space="preserve"> от 150 руб./ шт.</t>
  </si>
  <si>
    <t xml:space="preserve">Ремонт- переделка:  </t>
  </si>
</sst>
</file>

<file path=xl/styles.xml><?xml version="1.0" encoding="utf-8"?>
<styleSheet xmlns="http://schemas.openxmlformats.org/spreadsheetml/2006/main">
  <numFmts count="3">
    <numFmt numFmtId="164" formatCode="#,##0&quot;р.&quot;"/>
    <numFmt numFmtId="165" formatCode="mm/dd/yy"/>
    <numFmt numFmtId="166" formatCode="#,##0.00&quot;р.&quot;"/>
  </numFmts>
  <fonts count="8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2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2"/>
      <name val="Calibri"/>
      <family val="2"/>
      <charset val="204"/>
    </font>
    <font>
      <i/>
      <sz val="12"/>
      <name val="Calibri"/>
      <family val="2"/>
      <charset val="204"/>
    </font>
    <font>
      <sz val="12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4"/>
      <name val="Arial Cyr"/>
      <charset val="204"/>
    </font>
    <font>
      <b/>
      <sz val="16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i/>
      <sz val="11"/>
      <color indexed="8"/>
      <name val="Calibri"/>
      <family val="2"/>
      <charset val="204"/>
    </font>
    <font>
      <sz val="11"/>
      <name val="Calibri"/>
      <family val="2"/>
      <charset val="204"/>
      <scheme val="minor"/>
    </font>
    <font>
      <i/>
      <sz val="11"/>
      <name val="Arial Cyr"/>
      <charset val="204"/>
    </font>
    <font>
      <b/>
      <u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i/>
      <sz val="10"/>
      <name val="Arial"/>
      <family val="2"/>
      <charset val="204"/>
    </font>
    <font>
      <sz val="10"/>
      <name val="Arial Cyr"/>
      <charset val="204"/>
    </font>
    <font>
      <b/>
      <i/>
      <u/>
      <sz val="10"/>
      <name val="Arial"/>
      <family val="2"/>
      <charset val="204"/>
    </font>
    <font>
      <i/>
      <sz val="10"/>
      <name val="Arial Cyr"/>
      <charset val="204"/>
    </font>
    <font>
      <b/>
      <i/>
      <sz val="10"/>
      <name val="Arial"/>
      <family val="2"/>
      <charset val="204"/>
    </font>
    <font>
      <b/>
      <sz val="10"/>
      <name val="Arial Cyr"/>
      <charset val="204"/>
    </font>
    <font>
      <b/>
      <i/>
      <sz val="10"/>
      <name val="Arial Cyr"/>
      <charset val="204"/>
    </font>
    <font>
      <b/>
      <u/>
      <sz val="11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u/>
      <sz val="10"/>
      <name val="Arial"/>
      <family val="2"/>
      <charset val="204"/>
    </font>
    <font>
      <sz val="12"/>
      <color indexed="8"/>
      <name val="Calibri"/>
      <family val="2"/>
      <charset val="204"/>
    </font>
    <font>
      <i/>
      <sz val="12"/>
      <color indexed="8"/>
      <name val="Calibri"/>
      <family val="2"/>
      <charset val="204"/>
    </font>
    <font>
      <b/>
      <u/>
      <sz val="14"/>
      <color theme="1"/>
      <name val="Calibri"/>
      <family val="2"/>
      <charset val="204"/>
      <scheme val="minor"/>
    </font>
    <font>
      <u/>
      <sz val="12"/>
      <color theme="1"/>
      <name val="Calibri"/>
      <family val="2"/>
      <charset val="204"/>
      <scheme val="minor"/>
    </font>
    <font>
      <b/>
      <i/>
      <sz val="16"/>
      <color theme="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b/>
      <sz val="12"/>
      <color theme="9" tint="-0.249977111117893"/>
      <name val="Calibri"/>
      <family val="2"/>
      <charset val="204"/>
      <scheme val="minor"/>
    </font>
    <font>
      <i/>
      <sz val="1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u/>
      <sz val="9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b/>
      <sz val="11"/>
      <name val="Arial"/>
      <family val="2"/>
      <charset val="204"/>
    </font>
    <font>
      <sz val="10"/>
      <name val="Calibri"/>
      <family val="2"/>
      <charset val="204"/>
      <scheme val="minor"/>
    </font>
    <font>
      <b/>
      <sz val="16"/>
      <color theme="9" tint="-0.249977111117893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1"/>
      <color theme="9" tint="-0.249977111117893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1"/>
      <name val="Calibri"/>
      <family val="2"/>
      <charset val="204"/>
    </font>
    <font>
      <b/>
      <i/>
      <sz val="12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8"/>
      <name val="Arial"/>
      <family val="2"/>
      <charset val="204"/>
    </font>
    <font>
      <b/>
      <sz val="11"/>
      <color theme="0"/>
      <name val="Calibri"/>
      <family val="2"/>
      <charset val="204"/>
      <scheme val="minor"/>
    </font>
    <font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212529"/>
      <name val="Arial"/>
      <family val="2"/>
      <charset val="204"/>
    </font>
    <font>
      <b/>
      <sz val="20"/>
      <color theme="1"/>
      <name val="Calibri"/>
      <family val="2"/>
      <charset val="204"/>
      <scheme val="minor"/>
    </font>
    <font>
      <sz val="16"/>
      <color theme="1"/>
      <name val="Calibri"/>
      <family val="2"/>
      <scheme val="minor"/>
    </font>
    <font>
      <b/>
      <sz val="14"/>
      <color theme="9" tint="-0.249977111117893"/>
      <name val="Calibri"/>
      <family val="2"/>
      <charset val="204"/>
      <scheme val="minor"/>
    </font>
    <font>
      <sz val="14"/>
      <color theme="9" tint="-0.249977111117893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sz val="10"/>
      <color indexed="8"/>
      <name val="Arial CYR"/>
      <family val="2"/>
      <charset val="204"/>
    </font>
    <font>
      <b/>
      <i/>
      <sz val="16"/>
      <name val="Arial Cyr"/>
      <charset val="204"/>
    </font>
    <font>
      <i/>
      <sz val="16"/>
      <name val="Arial Cyr"/>
      <charset val="204"/>
    </font>
    <font>
      <sz val="16"/>
      <name val="Arial Cyr"/>
      <charset val="204"/>
    </font>
    <font>
      <sz val="16"/>
      <name val="Arial CYR"/>
    </font>
    <font>
      <sz val="16"/>
      <name val="Arial"/>
      <family val="2"/>
      <charset val="204"/>
    </font>
    <font>
      <b/>
      <sz val="16"/>
      <name val="Arial Cyr"/>
      <charset val="204"/>
    </font>
    <font>
      <sz val="18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18"/>
      <color theme="10"/>
      <name val="Calibri"/>
      <family val="2"/>
      <charset val="204"/>
      <scheme val="minor"/>
    </font>
    <font>
      <sz val="11"/>
      <color theme="9" tint="-0.249977111117893"/>
      <name val="Calibri"/>
      <family val="2"/>
      <charset val="204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26"/>
      </patternFill>
    </fill>
    <fill>
      <patternFill patternType="solid">
        <fgColor rgb="FFB2EA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1" tint="4.9989318521683403E-2"/>
        <bgColor indexed="64"/>
      </patternFill>
    </fill>
  </fills>
  <borders count="7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2" fillId="0" borderId="0"/>
    <xf numFmtId="0" fontId="80" fillId="0" borderId="0" applyNumberFormat="0" applyFill="0" applyBorder="0" applyAlignment="0" applyProtection="0"/>
  </cellStyleXfs>
  <cellXfs count="817">
    <xf numFmtId="0" fontId="0" fillId="0" borderId="0" xfId="0"/>
    <xf numFmtId="0" fontId="2" fillId="0" borderId="0" xfId="1"/>
    <xf numFmtId="0" fontId="2" fillId="0" borderId="0" xfId="1" applyBorder="1" applyAlignment="1">
      <alignment horizontal="center" vertical="center"/>
    </xf>
    <xf numFmtId="0" fontId="2" fillId="0" borderId="0" xfId="1" applyBorder="1"/>
    <xf numFmtId="0" fontId="3" fillId="3" borderId="0" xfId="2" applyFont="1" applyFill="1" applyBorder="1" applyAlignment="1">
      <alignment horizontal="left" vertical="center"/>
    </xf>
    <xf numFmtId="0" fontId="1" fillId="2" borderId="0" xfId="1" applyFont="1" applyFill="1" applyBorder="1" applyAlignment="1">
      <alignment vertical="center"/>
    </xf>
    <xf numFmtId="0" fontId="2" fillId="0" borderId="0" xfId="1" applyFont="1"/>
    <xf numFmtId="0" fontId="15" fillId="2" borderId="0" xfId="1" applyFont="1" applyFill="1" applyBorder="1" applyAlignment="1">
      <alignment horizontal="left"/>
    </xf>
    <xf numFmtId="0" fontId="1" fillId="0" borderId="0" xfId="1" applyFont="1" applyBorder="1" applyAlignment="1">
      <alignment horizontal="left" vertical="center" wrapText="1" indent="1"/>
    </xf>
    <xf numFmtId="0" fontId="17" fillId="0" borderId="0" xfId="1" applyFont="1"/>
    <xf numFmtId="0" fontId="0" fillId="0" borderId="0" xfId="0" applyBorder="1" applyAlignment="1">
      <alignment horizontal="center" vertical="center"/>
    </xf>
    <xf numFmtId="49" fontId="3" fillId="0" borderId="0" xfId="0" applyNumberFormat="1" applyFont="1" applyBorder="1" applyAlignment="1">
      <alignment horizontal="center" vertical="center"/>
    </xf>
    <xf numFmtId="0" fontId="1" fillId="2" borderId="0" xfId="0" applyFont="1" applyFill="1" applyBorder="1" applyAlignment="1">
      <alignment vertical="center"/>
    </xf>
    <xf numFmtId="0" fontId="0" fillId="0" borderId="0" xfId="0" applyFont="1"/>
    <xf numFmtId="0" fontId="15" fillId="2" borderId="0" xfId="0" applyFont="1" applyFill="1" applyBorder="1" applyAlignment="1">
      <alignment horizontal="left"/>
    </xf>
    <xf numFmtId="0" fontId="1" fillId="0" borderId="0" xfId="0" applyFont="1" applyBorder="1" applyAlignment="1">
      <alignment horizontal="left" vertical="center" wrapText="1" indent="1"/>
    </xf>
    <xf numFmtId="0" fontId="4" fillId="2" borderId="0" xfId="0" applyFont="1" applyFill="1" applyBorder="1" applyAlignment="1">
      <alignment vertical="center"/>
    </xf>
    <xf numFmtId="0" fontId="16" fillId="0" borderId="0" xfId="0" applyFont="1" applyBorder="1" applyAlignment="1"/>
    <xf numFmtId="0" fontId="17" fillId="0" borderId="0" xfId="0" applyFont="1"/>
    <xf numFmtId="0" fontId="3" fillId="3" borderId="1" xfId="2" applyFont="1" applyFill="1" applyBorder="1" applyAlignment="1">
      <alignment horizontal="left" vertical="center" wrapText="1"/>
    </xf>
    <xf numFmtId="1" fontId="3" fillId="0" borderId="0" xfId="0" applyNumberFormat="1" applyFont="1" applyBorder="1" applyAlignment="1">
      <alignment horizontal="center" vertical="center"/>
    </xf>
    <xf numFmtId="0" fontId="3" fillId="4" borderId="0" xfId="2" applyFont="1" applyFill="1" applyBorder="1" applyAlignment="1">
      <alignment horizontal="left" vertical="center"/>
    </xf>
    <xf numFmtId="0" fontId="10" fillId="0" borderId="0" xfId="0" applyFont="1" applyAlignment="1">
      <alignment horizontal="center" vertical="center" wrapText="1"/>
    </xf>
    <xf numFmtId="0" fontId="18" fillId="0" borderId="1" xfId="0" applyFont="1" applyBorder="1" applyAlignment="1">
      <alignment horizontal="center"/>
    </xf>
    <xf numFmtId="0" fontId="18" fillId="0" borderId="0" xfId="0" applyFont="1"/>
    <xf numFmtId="0" fontId="18" fillId="0" borderId="1" xfId="0" applyFont="1" applyBorder="1"/>
    <xf numFmtId="0" fontId="19" fillId="0" borderId="0" xfId="0" applyFont="1" applyAlignment="1"/>
    <xf numFmtId="0" fontId="22" fillId="0" borderId="0" xfId="0" applyFont="1" applyAlignment="1"/>
    <xf numFmtId="0" fontId="22" fillId="0" borderId="0" xfId="0" applyFont="1" applyAlignment="1">
      <alignment horizontal="center"/>
    </xf>
    <xf numFmtId="0" fontId="19" fillId="0" borderId="0" xfId="0" applyFont="1" applyFill="1" applyAlignment="1"/>
    <xf numFmtId="0" fontId="0" fillId="0" borderId="1" xfId="0" applyBorder="1"/>
    <xf numFmtId="0" fontId="24" fillId="0" borderId="1" xfId="0" applyFont="1" applyBorder="1" applyAlignment="1">
      <alignment horizontal="center" vertical="center"/>
    </xf>
    <xf numFmtId="164" fontId="26" fillId="0" borderId="0" xfId="0" applyNumberFormat="1" applyFont="1" applyFill="1" applyAlignment="1">
      <alignment horizontal="left"/>
    </xf>
    <xf numFmtId="0" fontId="27" fillId="0" borderId="1" xfId="0" applyFont="1" applyBorder="1" applyAlignment="1">
      <alignment horizontal="left" vertical="center"/>
    </xf>
    <xf numFmtId="2" fontId="26" fillId="0" borderId="1" xfId="0" applyNumberFormat="1" applyFont="1" applyBorder="1" applyAlignment="1">
      <alignment horizontal="center" vertical="center"/>
    </xf>
    <xf numFmtId="0" fontId="10" fillId="0" borderId="0" xfId="0" applyFont="1" applyAlignment="1"/>
    <xf numFmtId="0" fontId="10" fillId="0" borderId="0" xfId="0" applyFont="1" applyFill="1" applyAlignment="1"/>
    <xf numFmtId="0" fontId="22" fillId="0" borderId="0" xfId="0" applyFont="1" applyBorder="1" applyAlignment="1"/>
    <xf numFmtId="0" fontId="22" fillId="0" borderId="0" xfId="0" applyFont="1" applyFill="1" applyBorder="1" applyAlignment="1"/>
    <xf numFmtId="0" fontId="27" fillId="0" borderId="0" xfId="0" applyFont="1" applyBorder="1" applyAlignment="1">
      <alignment horizontal="left" vertical="center"/>
    </xf>
    <xf numFmtId="2" fontId="26" fillId="0" borderId="0" xfId="0" applyNumberFormat="1" applyFont="1" applyBorder="1" applyAlignment="1">
      <alignment horizontal="center" vertical="center"/>
    </xf>
    <xf numFmtId="0" fontId="21" fillId="0" borderId="0" xfId="0" applyFont="1" applyAlignment="1"/>
    <xf numFmtId="0" fontId="24" fillId="0" borderId="0" xfId="0" applyFont="1" applyBorder="1" applyAlignment="1"/>
    <xf numFmtId="0" fontId="10" fillId="0" borderId="1" xfId="0" applyFont="1" applyBorder="1" applyAlignment="1">
      <alignment horizontal="center"/>
    </xf>
    <xf numFmtId="0" fontId="10" fillId="0" borderId="0" xfId="0" applyFont="1" applyBorder="1" applyAlignment="1"/>
    <xf numFmtId="0" fontId="27" fillId="0" borderId="1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left" vertical="center"/>
    </xf>
    <xf numFmtId="0" fontId="31" fillId="0" borderId="0" xfId="0" applyFont="1" applyFill="1" applyAlignment="1">
      <alignment horizontal="center"/>
    </xf>
    <xf numFmtId="0" fontId="31" fillId="0" borderId="0" xfId="0" applyFont="1" applyFill="1" applyBorder="1" applyAlignment="1">
      <alignment horizontal="left"/>
    </xf>
    <xf numFmtId="0" fontId="34" fillId="0" borderId="0" xfId="0" applyFont="1"/>
    <xf numFmtId="0" fontId="9" fillId="0" borderId="0" xfId="0" applyFont="1" applyFill="1" applyAlignment="1"/>
    <xf numFmtId="0" fontId="0" fillId="0" borderId="0" xfId="0" applyBorder="1"/>
    <xf numFmtId="0" fontId="36" fillId="0" borderId="0" xfId="0" applyFont="1"/>
    <xf numFmtId="0" fontId="4" fillId="0" borderId="0" xfId="0" applyFont="1" applyBorder="1" applyAlignment="1"/>
    <xf numFmtId="0" fontId="11" fillId="0" borderId="0" xfId="1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4" fillId="0" borderId="7" xfId="0" applyFont="1" applyBorder="1"/>
    <xf numFmtId="0" fontId="0" fillId="0" borderId="7" xfId="0" applyBorder="1"/>
    <xf numFmtId="0" fontId="0" fillId="0" borderId="0" xfId="0" applyBorder="1"/>
    <xf numFmtId="0" fontId="0" fillId="0" borderId="5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4" fillId="0" borderId="0" xfId="1" applyFont="1" applyBorder="1"/>
    <xf numFmtId="0" fontId="0" fillId="0" borderId="0" xfId="0" applyBorder="1"/>
    <xf numFmtId="49" fontId="3" fillId="0" borderId="0" xfId="0" applyNumberFormat="1" applyFont="1" applyBorder="1" applyAlignment="1">
      <alignment vertical="center"/>
    </xf>
    <xf numFmtId="0" fontId="41" fillId="2" borderId="13" xfId="0" applyFont="1" applyFill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0" fontId="0" fillId="2" borderId="0" xfId="0" applyFont="1" applyFill="1" applyBorder="1"/>
    <xf numFmtId="0" fontId="0" fillId="2" borderId="13" xfId="0" applyFont="1" applyFill="1" applyBorder="1" applyAlignment="1">
      <alignment vertical="center"/>
    </xf>
    <xf numFmtId="0" fontId="0" fillId="0" borderId="0" xfId="0" applyFont="1" applyBorder="1"/>
    <xf numFmtId="0" fontId="1" fillId="0" borderId="0" xfId="0" applyFont="1" applyBorder="1"/>
    <xf numFmtId="0" fontId="0" fillId="0" borderId="0" xfId="0" applyBorder="1"/>
    <xf numFmtId="0" fontId="9" fillId="0" borderId="0" xfId="0" applyFont="1" applyFill="1" applyAlignment="1"/>
    <xf numFmtId="0" fontId="12" fillId="0" borderId="0" xfId="0" applyFont="1" applyAlignment="1">
      <alignment horizontal="center"/>
    </xf>
    <xf numFmtId="0" fontId="28" fillId="0" borderId="0" xfId="0" applyFont="1" applyFill="1" applyBorder="1" applyAlignment="1">
      <alignment horizontal="left"/>
    </xf>
    <xf numFmtId="0" fontId="12" fillId="0" borderId="0" xfId="0" applyFont="1" applyBorder="1" applyAlignment="1">
      <alignment horizontal="center"/>
    </xf>
    <xf numFmtId="0" fontId="29" fillId="0" borderId="0" xfId="0" applyFont="1"/>
    <xf numFmtId="0" fontId="44" fillId="0" borderId="0" xfId="0" applyFont="1" applyFill="1" applyBorder="1" applyAlignment="1">
      <alignment horizontal="left"/>
    </xf>
    <xf numFmtId="0" fontId="12" fillId="0" borderId="0" xfId="0" applyFont="1"/>
    <xf numFmtId="0" fontId="0" fillId="0" borderId="0" xfId="0"/>
    <xf numFmtId="0" fontId="0" fillId="0" borderId="0" xfId="0"/>
    <xf numFmtId="0" fontId="0" fillId="0" borderId="0" xfId="0" applyBorder="1"/>
    <xf numFmtId="0" fontId="2" fillId="0" borderId="0" xfId="1" applyFont="1" applyBorder="1"/>
    <xf numFmtId="0" fontId="1" fillId="0" borderId="0" xfId="1" applyFont="1" applyBorder="1"/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9" fillId="0" borderId="14" xfId="0" applyFont="1" applyBorder="1" applyAlignment="1">
      <alignment horizontal="center"/>
    </xf>
    <xf numFmtId="0" fontId="29" fillId="0" borderId="16" xfId="0" applyFont="1" applyBorder="1" applyAlignment="1">
      <alignment horizontal="center"/>
    </xf>
    <xf numFmtId="0" fontId="29" fillId="0" borderId="15" xfId="0" applyFont="1" applyBorder="1" applyAlignment="1">
      <alignment horizontal="center"/>
    </xf>
    <xf numFmtId="0" fontId="29" fillId="0" borderId="19" xfId="0" applyFont="1" applyBorder="1" applyAlignment="1">
      <alignment horizontal="center"/>
    </xf>
    <xf numFmtId="0" fontId="29" fillId="0" borderId="24" xfId="0" applyFont="1" applyBorder="1" applyAlignment="1">
      <alignment horizontal="center"/>
    </xf>
    <xf numFmtId="0" fontId="29" fillId="0" borderId="28" xfId="0" applyFont="1" applyBorder="1" applyAlignment="1">
      <alignment horizontal="center"/>
    </xf>
    <xf numFmtId="0" fontId="0" fillId="2" borderId="0" xfId="0" applyFont="1" applyFill="1" applyBorder="1" applyAlignment="1">
      <alignment horizontal="center" vertical="center"/>
    </xf>
    <xf numFmtId="0" fontId="0" fillId="2" borderId="32" xfId="0" applyFont="1" applyFill="1" applyBorder="1"/>
    <xf numFmtId="0" fontId="43" fillId="2" borderId="13" xfId="0" applyFont="1" applyFill="1" applyBorder="1" applyAlignment="1">
      <alignment vertical="center"/>
    </xf>
    <xf numFmtId="0" fontId="46" fillId="2" borderId="13" xfId="0" applyFont="1" applyFill="1" applyBorder="1" applyAlignment="1">
      <alignment vertical="center"/>
    </xf>
    <xf numFmtId="0" fontId="0" fillId="2" borderId="13" xfId="0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0" fillId="2" borderId="0" xfId="0" applyFill="1" applyBorder="1"/>
    <xf numFmtId="0" fontId="0" fillId="2" borderId="0" xfId="0" applyFill="1" applyBorder="1" applyAlignment="1">
      <alignment horizontal="center" vertical="center"/>
    </xf>
    <xf numFmtId="0" fontId="0" fillId="2" borderId="32" xfId="0" applyFill="1" applyBorder="1"/>
    <xf numFmtId="0" fontId="1" fillId="0" borderId="25" xfId="4" applyFont="1" applyBorder="1" applyAlignment="1">
      <alignment horizontal="center"/>
    </xf>
    <xf numFmtId="0" fontId="0" fillId="0" borderId="25" xfId="4" applyFont="1" applyBorder="1" applyAlignment="1">
      <alignment horizontal="center"/>
    </xf>
    <xf numFmtId="0" fontId="0" fillId="2" borderId="34" xfId="0" applyFill="1" applyBorder="1" applyAlignment="1">
      <alignment vertical="center"/>
    </xf>
    <xf numFmtId="0" fontId="0" fillId="2" borderId="35" xfId="0" applyFill="1" applyBorder="1" applyAlignment="1">
      <alignment vertical="center"/>
    </xf>
    <xf numFmtId="0" fontId="0" fillId="2" borderId="35" xfId="0" applyFill="1" applyBorder="1"/>
    <xf numFmtId="0" fontId="0" fillId="2" borderId="35" xfId="0" applyFill="1" applyBorder="1" applyAlignment="1">
      <alignment horizontal="center" vertical="center"/>
    </xf>
    <xf numFmtId="0" fontId="0" fillId="2" borderId="36" xfId="0" applyFill="1" applyBorder="1"/>
    <xf numFmtId="0" fontId="0" fillId="0" borderId="0" xfId="0"/>
    <xf numFmtId="0" fontId="0" fillId="0" borderId="0" xfId="0" applyBorder="1"/>
    <xf numFmtId="49" fontId="9" fillId="0" borderId="1" xfId="0" applyNumberFormat="1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9" fontId="9" fillId="0" borderId="8" xfId="0" applyNumberFormat="1" applyFont="1" applyBorder="1" applyAlignment="1">
      <alignment horizontal="center" vertical="center"/>
    </xf>
    <xf numFmtId="49" fontId="9" fillId="0" borderId="9" xfId="0" applyNumberFormat="1" applyFont="1" applyBorder="1" applyAlignment="1">
      <alignment horizontal="center" vertical="center"/>
    </xf>
    <xf numFmtId="49" fontId="9" fillId="0" borderId="2" xfId="0" applyNumberFormat="1" applyFont="1" applyBorder="1" applyAlignment="1">
      <alignment horizontal="center" vertical="center"/>
    </xf>
    <xf numFmtId="0" fontId="25" fillId="0" borderId="0" xfId="0" applyFont="1" applyAlignment="1"/>
    <xf numFmtId="0" fontId="27" fillId="0" borderId="0" xfId="0" applyFont="1" applyBorder="1" applyAlignment="1"/>
    <xf numFmtId="0" fontId="52" fillId="0" borderId="0" xfId="0" applyFont="1" applyFill="1" applyBorder="1" applyAlignment="1">
      <alignment horizontal="left"/>
    </xf>
    <xf numFmtId="0" fontId="15" fillId="2" borderId="29" xfId="0" applyFont="1" applyFill="1" applyBorder="1" applyAlignment="1">
      <alignment horizontal="center" vertical="center"/>
    </xf>
    <xf numFmtId="0" fontId="15" fillId="2" borderId="30" xfId="0" applyFont="1" applyFill="1" applyBorder="1" applyAlignment="1">
      <alignment horizontal="center" vertical="center"/>
    </xf>
    <xf numFmtId="0" fontId="15" fillId="2" borderId="40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9" fillId="3" borderId="16" xfId="2" applyFont="1" applyFill="1" applyBorder="1" applyAlignment="1">
      <alignment horizontal="left" vertical="center" wrapText="1"/>
    </xf>
    <xf numFmtId="0" fontId="15" fillId="2" borderId="16" xfId="0" applyFont="1" applyFill="1" applyBorder="1" applyAlignment="1">
      <alignment horizontal="center" vertical="center"/>
    </xf>
    <xf numFmtId="0" fontId="15" fillId="2" borderId="41" xfId="0" applyFont="1" applyFill="1" applyBorder="1" applyAlignment="1">
      <alignment horizontal="center" vertical="center"/>
    </xf>
    <xf numFmtId="0" fontId="40" fillId="2" borderId="14" xfId="0" applyFont="1" applyFill="1" applyBorder="1" applyAlignment="1">
      <alignment horizontal="center" vertical="center" wrapText="1"/>
    </xf>
    <xf numFmtId="0" fontId="40" fillId="2" borderId="15" xfId="0" applyFont="1" applyFill="1" applyBorder="1" applyAlignment="1">
      <alignment horizontal="center" vertical="center" wrapText="1"/>
    </xf>
    <xf numFmtId="0" fontId="9" fillId="3" borderId="20" xfId="2" applyFont="1" applyFill="1" applyBorder="1" applyAlignment="1">
      <alignment horizontal="left" vertical="center" wrapText="1"/>
    </xf>
    <xf numFmtId="0" fontId="15" fillId="2" borderId="21" xfId="0" applyFont="1" applyFill="1" applyBorder="1" applyAlignment="1">
      <alignment horizontal="center" vertical="center"/>
    </xf>
    <xf numFmtId="0" fontId="15" fillId="2" borderId="42" xfId="0" applyFont="1" applyFill="1" applyBorder="1" applyAlignment="1">
      <alignment horizontal="center" vertical="center"/>
    </xf>
    <xf numFmtId="0" fontId="40" fillId="2" borderId="20" xfId="2" applyFont="1" applyFill="1" applyBorder="1" applyAlignment="1">
      <alignment horizontal="center" vertical="center"/>
    </xf>
    <xf numFmtId="0" fontId="40" fillId="2" borderId="23" xfId="2" applyFont="1" applyFill="1" applyBorder="1" applyAlignment="1">
      <alignment horizontal="center" vertical="center"/>
    </xf>
    <xf numFmtId="0" fontId="9" fillId="3" borderId="25" xfId="2" applyFont="1" applyFill="1" applyBorder="1" applyAlignment="1">
      <alignment horizontal="left" vertical="center" wrapText="1"/>
    </xf>
    <xf numFmtId="0" fontId="15" fillId="2" borderId="1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0" fontId="40" fillId="2" borderId="25" xfId="2" applyFont="1" applyFill="1" applyBorder="1" applyAlignment="1">
      <alignment horizontal="center" vertical="center"/>
    </xf>
    <xf numFmtId="0" fontId="40" fillId="2" borderId="26" xfId="2" applyFont="1" applyFill="1" applyBorder="1" applyAlignment="1">
      <alignment horizontal="center" vertical="center"/>
    </xf>
    <xf numFmtId="0" fontId="40" fillId="3" borderId="25" xfId="2" applyFont="1" applyFill="1" applyBorder="1" applyAlignment="1">
      <alignment horizontal="center" vertical="center"/>
    </xf>
    <xf numFmtId="0" fontId="40" fillId="3" borderId="26" xfId="2" applyFont="1" applyFill="1" applyBorder="1" applyAlignment="1">
      <alignment horizontal="center" vertical="center"/>
    </xf>
    <xf numFmtId="0" fontId="40" fillId="2" borderId="26" xfId="2" applyFont="1" applyFill="1" applyBorder="1" applyAlignment="1">
      <alignment horizontal="center" vertical="center" wrapText="1"/>
    </xf>
    <xf numFmtId="0" fontId="9" fillId="3" borderId="29" xfId="2" applyFont="1" applyFill="1" applyBorder="1" applyAlignment="1">
      <alignment horizontal="left" vertical="center" wrapText="1"/>
    </xf>
    <xf numFmtId="0" fontId="40" fillId="3" borderId="29" xfId="2" applyFont="1" applyFill="1" applyBorder="1" applyAlignment="1">
      <alignment horizontal="center" vertical="center" wrapText="1"/>
    </xf>
    <xf numFmtId="0" fontId="40" fillId="3" borderId="31" xfId="2" applyFont="1" applyFill="1" applyBorder="1" applyAlignment="1">
      <alignment horizontal="center" vertical="center" wrapText="1"/>
    </xf>
    <xf numFmtId="0" fontId="9" fillId="3" borderId="21" xfId="2" applyFont="1" applyFill="1" applyBorder="1" applyAlignment="1">
      <alignment horizontal="left" vertical="center" wrapText="1"/>
    </xf>
    <xf numFmtId="0" fontId="9" fillId="3" borderId="1" xfId="2" applyFont="1" applyFill="1" applyBorder="1" applyAlignment="1">
      <alignment horizontal="left" vertical="center" wrapText="1"/>
    </xf>
    <xf numFmtId="0" fontId="9" fillId="3" borderId="5" xfId="2" applyFont="1" applyFill="1" applyBorder="1" applyAlignment="1">
      <alignment horizontal="left" vertical="center" wrapText="1"/>
    </xf>
    <xf numFmtId="0" fontId="40" fillId="3" borderId="45" xfId="2" applyFont="1" applyFill="1" applyBorder="1" applyAlignment="1">
      <alignment horizontal="center" vertical="center"/>
    </xf>
    <xf numFmtId="0" fontId="40" fillId="3" borderId="46" xfId="2" applyFont="1" applyFill="1" applyBorder="1" applyAlignment="1">
      <alignment horizontal="center" vertical="center"/>
    </xf>
    <xf numFmtId="0" fontId="9" fillId="3" borderId="5" xfId="2" applyFont="1" applyFill="1" applyBorder="1" applyAlignment="1">
      <alignment horizontal="left" vertical="center" wrapText="1"/>
    </xf>
    <xf numFmtId="0" fontId="9" fillId="3" borderId="3" xfId="2" applyFont="1" applyFill="1" applyBorder="1" applyAlignment="1">
      <alignment horizontal="left" vertical="center" wrapText="1"/>
    </xf>
    <xf numFmtId="0" fontId="15" fillId="2" borderId="5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9" fillId="3" borderId="30" xfId="2" applyFont="1" applyFill="1" applyBorder="1" applyAlignment="1">
      <alignment horizontal="left" vertical="center" wrapText="1"/>
    </xf>
    <xf numFmtId="0" fontId="40" fillId="2" borderId="29" xfId="2" applyFont="1" applyFill="1" applyBorder="1" applyAlignment="1">
      <alignment horizontal="center" vertical="center"/>
    </xf>
    <xf numFmtId="0" fontId="40" fillId="2" borderId="31" xfId="2" applyFont="1" applyFill="1" applyBorder="1" applyAlignment="1">
      <alignment horizontal="center" vertical="center"/>
    </xf>
    <xf numFmtId="0" fontId="40" fillId="3" borderId="20" xfId="2" applyFont="1" applyFill="1" applyBorder="1" applyAlignment="1">
      <alignment horizontal="center" vertical="center"/>
    </xf>
    <xf numFmtId="0" fontId="40" fillId="3" borderId="23" xfId="2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40" fillId="2" borderId="45" xfId="2" applyFont="1" applyFill="1" applyBorder="1" applyAlignment="1">
      <alignment horizontal="center" vertical="center"/>
    </xf>
    <xf numFmtId="0" fontId="40" fillId="2" borderId="46" xfId="2" applyFont="1" applyFill="1" applyBorder="1" applyAlignment="1">
      <alignment horizontal="center" vertical="center"/>
    </xf>
    <xf numFmtId="0" fontId="40" fillId="3" borderId="29" xfId="2" applyFont="1" applyFill="1" applyBorder="1" applyAlignment="1">
      <alignment horizontal="center" vertical="center"/>
    </xf>
    <xf numFmtId="0" fontId="40" fillId="3" borderId="31" xfId="2" applyFont="1" applyFill="1" applyBorder="1" applyAlignment="1">
      <alignment horizontal="center" vertical="center"/>
    </xf>
    <xf numFmtId="49" fontId="15" fillId="2" borderId="26" xfId="2" applyNumberFormat="1" applyFont="1" applyFill="1" applyBorder="1" applyAlignment="1">
      <alignment horizontal="center" vertical="center"/>
    </xf>
    <xf numFmtId="0" fontId="15" fillId="2" borderId="50" xfId="0" applyFont="1" applyFill="1" applyBorder="1" applyAlignment="1">
      <alignment horizontal="center" vertical="center"/>
    </xf>
    <xf numFmtId="0" fontId="15" fillId="2" borderId="51" xfId="0" applyFont="1" applyFill="1" applyBorder="1" applyAlignment="1">
      <alignment horizontal="center" vertical="center"/>
    </xf>
    <xf numFmtId="0" fontId="9" fillId="2" borderId="21" xfId="2" applyFont="1" applyFill="1" applyBorder="1" applyAlignment="1">
      <alignment horizontal="left" vertical="center" wrapText="1"/>
    </xf>
    <xf numFmtId="0" fontId="15" fillId="2" borderId="20" xfId="0" applyFont="1" applyFill="1" applyBorder="1" applyAlignment="1">
      <alignment horizontal="center"/>
    </xf>
    <xf numFmtId="0" fontId="15" fillId="2" borderId="23" xfId="0" applyFont="1" applyFill="1" applyBorder="1" applyAlignment="1">
      <alignment horizontal="center"/>
    </xf>
    <xf numFmtId="0" fontId="9" fillId="2" borderId="1" xfId="2" applyFont="1" applyFill="1" applyBorder="1" applyAlignment="1">
      <alignment horizontal="left" vertical="center" wrapText="1"/>
    </xf>
    <xf numFmtId="0" fontId="15" fillId="2" borderId="49" xfId="0" applyFont="1" applyFill="1" applyBorder="1" applyAlignment="1">
      <alignment horizontal="center" vertical="center"/>
    </xf>
    <xf numFmtId="0" fontId="15" fillId="2" borderId="52" xfId="0" applyFont="1" applyFill="1" applyBorder="1" applyAlignment="1">
      <alignment horizontal="center" vertical="center"/>
    </xf>
    <xf numFmtId="0" fontId="9" fillId="2" borderId="30" xfId="2" applyFont="1" applyFill="1" applyBorder="1" applyAlignment="1">
      <alignment horizontal="left" vertical="center" wrapText="1"/>
    </xf>
    <xf numFmtId="0" fontId="54" fillId="2" borderId="37" xfId="0" applyFont="1" applyFill="1" applyBorder="1" applyAlignment="1">
      <alignment vertical="center"/>
    </xf>
    <xf numFmtId="0" fontId="0" fillId="2" borderId="53" xfId="0" applyFont="1" applyFill="1" applyBorder="1" applyAlignment="1">
      <alignment vertical="center"/>
    </xf>
    <xf numFmtId="0" fontId="0" fillId="2" borderId="53" xfId="0" applyFont="1" applyFill="1" applyBorder="1"/>
    <xf numFmtId="0" fontId="0" fillId="0" borderId="53" xfId="0" applyBorder="1"/>
    <xf numFmtId="0" fontId="0" fillId="0" borderId="53" xfId="0" applyBorder="1" applyAlignment="1">
      <alignment horizontal="center" vertical="center"/>
    </xf>
    <xf numFmtId="0" fontId="0" fillId="0" borderId="54" xfId="0" applyBorder="1"/>
    <xf numFmtId="0" fontId="55" fillId="2" borderId="13" xfId="0" applyFont="1" applyFill="1" applyBorder="1" applyAlignment="1">
      <alignment vertical="center"/>
    </xf>
    <xf numFmtId="0" fontId="55" fillId="2" borderId="0" xfId="0" applyFont="1" applyFill="1" applyBorder="1" applyAlignment="1">
      <alignment vertical="center"/>
    </xf>
    <xf numFmtId="0" fontId="55" fillId="2" borderId="0" xfId="0" applyFont="1" applyFill="1" applyBorder="1"/>
    <xf numFmtId="0" fontId="55" fillId="0" borderId="0" xfId="0" applyFont="1" applyBorder="1"/>
    <xf numFmtId="0" fontId="0" fillId="0" borderId="32" xfId="0" applyBorder="1"/>
    <xf numFmtId="0" fontId="56" fillId="2" borderId="34" xfId="0" applyFont="1" applyFill="1" applyBorder="1" applyAlignment="1">
      <alignment vertical="center"/>
    </xf>
    <xf numFmtId="0" fontId="0" fillId="2" borderId="35" xfId="0" applyFont="1" applyFill="1" applyBorder="1" applyAlignment="1">
      <alignment vertical="center"/>
    </xf>
    <xf numFmtId="0" fontId="0" fillId="2" borderId="35" xfId="0" applyFont="1" applyFill="1" applyBorder="1"/>
    <xf numFmtId="0" fontId="0" fillId="0" borderId="35" xfId="0" applyBorder="1"/>
    <xf numFmtId="0" fontId="0" fillId="0" borderId="36" xfId="0" applyBorder="1"/>
    <xf numFmtId="0" fontId="0" fillId="0" borderId="0" xfId="0" applyAlignment="1"/>
    <xf numFmtId="0" fontId="15" fillId="2" borderId="3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0" fontId="15" fillId="2" borderId="55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56" xfId="0" applyFont="1" applyFill="1" applyBorder="1" applyAlignment="1">
      <alignment horizontal="center" vertical="center"/>
    </xf>
    <xf numFmtId="0" fontId="15" fillId="2" borderId="6" xfId="0" applyFont="1" applyFill="1" applyBorder="1" applyAlignment="1">
      <alignment horizontal="center" vertical="center"/>
    </xf>
    <xf numFmtId="0" fontId="15" fillId="2" borderId="31" xfId="0" applyFont="1" applyFill="1" applyBorder="1" applyAlignment="1">
      <alignment horizontal="center" vertical="center"/>
    </xf>
    <xf numFmtId="0" fontId="9" fillId="2" borderId="41" xfId="0" applyFont="1" applyFill="1" applyBorder="1" applyAlignment="1">
      <alignment horizontal="center" vertical="center"/>
    </xf>
    <xf numFmtId="0" fontId="9" fillId="3" borderId="14" xfId="2" applyFont="1" applyFill="1" applyBorder="1" applyAlignment="1">
      <alignment horizontal="left" vertical="center" wrapText="1"/>
    </xf>
    <xf numFmtId="0" fontId="15" fillId="2" borderId="14" xfId="0" applyFont="1" applyFill="1" applyBorder="1" applyAlignment="1">
      <alignment horizontal="center" vertical="center" wrapText="1"/>
    </xf>
    <xf numFmtId="0" fontId="15" fillId="2" borderId="15" xfId="0" applyFont="1" applyFill="1" applyBorder="1" applyAlignment="1">
      <alignment horizontal="center" vertical="center" wrapText="1"/>
    </xf>
    <xf numFmtId="0" fontId="15" fillId="2" borderId="20" xfId="2" applyFont="1" applyFill="1" applyBorder="1" applyAlignment="1">
      <alignment horizontal="center" vertical="center"/>
    </xf>
    <xf numFmtId="0" fontId="15" fillId="2" borderId="23" xfId="2" applyFont="1" applyFill="1" applyBorder="1" applyAlignment="1">
      <alignment horizontal="center" vertical="center"/>
    </xf>
    <xf numFmtId="0" fontId="15" fillId="2" borderId="25" xfId="2" applyFont="1" applyFill="1" applyBorder="1" applyAlignment="1">
      <alignment horizontal="center" vertical="center"/>
    </xf>
    <xf numFmtId="0" fontId="15" fillId="2" borderId="26" xfId="2" applyFont="1" applyFill="1" applyBorder="1" applyAlignment="1">
      <alignment horizontal="center" vertical="center"/>
    </xf>
    <xf numFmtId="0" fontId="15" fillId="3" borderId="25" xfId="2" applyFont="1" applyFill="1" applyBorder="1" applyAlignment="1">
      <alignment horizontal="center" vertical="center"/>
    </xf>
    <xf numFmtId="0" fontId="15" fillId="3" borderId="26" xfId="2" applyFont="1" applyFill="1" applyBorder="1" applyAlignment="1">
      <alignment horizontal="center" vertical="center"/>
    </xf>
    <xf numFmtId="0" fontId="15" fillId="2" borderId="26" xfId="2" applyFont="1" applyFill="1" applyBorder="1" applyAlignment="1">
      <alignment horizontal="center" vertical="center" wrapText="1"/>
    </xf>
    <xf numFmtId="0" fontId="15" fillId="3" borderId="29" xfId="2" applyFont="1" applyFill="1" applyBorder="1" applyAlignment="1">
      <alignment horizontal="center" vertical="center" wrapText="1"/>
    </xf>
    <xf numFmtId="0" fontId="15" fillId="3" borderId="31" xfId="2" applyFont="1" applyFill="1" applyBorder="1" applyAlignment="1">
      <alignment horizontal="center" vertical="center" wrapText="1"/>
    </xf>
    <xf numFmtId="0" fontId="15" fillId="3" borderId="45" xfId="2" applyFont="1" applyFill="1" applyBorder="1" applyAlignment="1">
      <alignment horizontal="center" vertical="center"/>
    </xf>
    <xf numFmtId="0" fontId="15" fillId="3" borderId="46" xfId="2" applyFont="1" applyFill="1" applyBorder="1" applyAlignment="1">
      <alignment horizontal="center" vertical="center"/>
    </xf>
    <xf numFmtId="0" fontId="15" fillId="2" borderId="29" xfId="2" applyFont="1" applyFill="1" applyBorder="1" applyAlignment="1">
      <alignment horizontal="center" vertical="center"/>
    </xf>
    <xf numFmtId="0" fontId="15" fillId="2" borderId="31" xfId="2" applyFont="1" applyFill="1" applyBorder="1" applyAlignment="1">
      <alignment horizontal="center" vertical="center"/>
    </xf>
    <xf numFmtId="0" fontId="15" fillId="3" borderId="20" xfId="2" applyFont="1" applyFill="1" applyBorder="1" applyAlignment="1">
      <alignment horizontal="center" vertical="center"/>
    </xf>
    <xf numFmtId="0" fontId="15" fillId="3" borderId="23" xfId="2" applyFont="1" applyFill="1" applyBorder="1" applyAlignment="1">
      <alignment horizontal="center" vertical="center"/>
    </xf>
    <xf numFmtId="0" fontId="15" fillId="2" borderId="25" xfId="0" applyFont="1" applyFill="1" applyBorder="1" applyAlignment="1">
      <alignment horizontal="center" vertical="center" wrapText="1"/>
    </xf>
    <xf numFmtId="0" fontId="15" fillId="2" borderId="26" xfId="0" applyFont="1" applyFill="1" applyBorder="1" applyAlignment="1">
      <alignment horizontal="center" vertical="center" wrapText="1"/>
    </xf>
    <xf numFmtId="0" fontId="15" fillId="2" borderId="12" xfId="0" applyFont="1" applyFill="1" applyBorder="1" applyAlignment="1">
      <alignment horizontal="center" vertical="center"/>
    </xf>
    <xf numFmtId="0" fontId="9" fillId="3" borderId="0" xfId="2" applyFont="1" applyFill="1" applyBorder="1" applyAlignment="1">
      <alignment horizontal="left" vertical="center" wrapText="1"/>
    </xf>
    <xf numFmtId="0" fontId="15" fillId="2" borderId="14" xfId="2" applyFont="1" applyFill="1" applyBorder="1" applyAlignment="1">
      <alignment horizontal="center" vertical="center"/>
    </xf>
    <xf numFmtId="0" fontId="15" fillId="2" borderId="32" xfId="2" applyFont="1" applyFill="1" applyBorder="1" applyAlignment="1">
      <alignment horizontal="center" vertical="center"/>
    </xf>
    <xf numFmtId="0" fontId="15" fillId="2" borderId="45" xfId="2" applyFont="1" applyFill="1" applyBorder="1" applyAlignment="1">
      <alignment horizontal="center" vertical="center"/>
    </xf>
    <xf numFmtId="0" fontId="15" fillId="2" borderId="46" xfId="2" applyFont="1" applyFill="1" applyBorder="1" applyAlignment="1">
      <alignment horizontal="center" vertical="center"/>
    </xf>
    <xf numFmtId="0" fontId="15" fillId="2" borderId="47" xfId="2" applyFont="1" applyFill="1" applyBorder="1" applyAlignment="1">
      <alignment horizontal="center" vertical="center"/>
    </xf>
    <xf numFmtId="0" fontId="15" fillId="2" borderId="27" xfId="2" applyFont="1" applyFill="1" applyBorder="1" applyAlignment="1">
      <alignment horizontal="center" vertical="center"/>
    </xf>
    <xf numFmtId="0" fontId="15" fillId="3" borderId="29" xfId="2" applyFont="1" applyFill="1" applyBorder="1" applyAlignment="1">
      <alignment horizontal="center" vertical="center"/>
    </xf>
    <xf numFmtId="0" fontId="15" fillId="3" borderId="31" xfId="2" applyFont="1" applyFill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0" xfId="0" applyFill="1" applyBorder="1" applyAlignment="1">
      <alignment horizontal="center" vertical="center"/>
    </xf>
    <xf numFmtId="0" fontId="0" fillId="0" borderId="40" xfId="0" applyFill="1" applyBorder="1" applyAlignment="1">
      <alignment horizontal="center" vertical="center"/>
    </xf>
    <xf numFmtId="0" fontId="9" fillId="2" borderId="62" xfId="0" applyFont="1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15" fillId="2" borderId="13" xfId="0" applyFont="1" applyFill="1" applyBorder="1" applyAlignment="1">
      <alignment horizontal="center" vertical="center"/>
    </xf>
    <xf numFmtId="0" fontId="40" fillId="2" borderId="44" xfId="2" applyFont="1" applyFill="1" applyBorder="1" applyAlignment="1">
      <alignment horizontal="center" vertical="center"/>
    </xf>
    <xf numFmtId="0" fontId="40" fillId="2" borderId="59" xfId="2" applyFont="1" applyFill="1" applyBorder="1" applyAlignment="1">
      <alignment horizontal="center" vertical="center"/>
    </xf>
    <xf numFmtId="0" fontId="15" fillId="2" borderId="37" xfId="0" applyFont="1" applyFill="1" applyBorder="1" applyAlignment="1">
      <alignment horizontal="center" vertical="center"/>
    </xf>
    <xf numFmtId="0" fontId="15" fillId="2" borderId="34" xfId="0" applyFont="1" applyFill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9" fillId="3" borderId="5" xfId="2" applyFont="1" applyFill="1" applyBorder="1" applyAlignment="1">
      <alignment horizontal="left" vertical="center" wrapText="1"/>
    </xf>
    <xf numFmtId="0" fontId="9" fillId="3" borderId="3" xfId="2" applyFont="1" applyFill="1" applyBorder="1" applyAlignment="1">
      <alignment horizontal="left" vertical="center" wrapText="1"/>
    </xf>
    <xf numFmtId="0" fontId="15" fillId="2" borderId="63" xfId="0" applyFont="1" applyFill="1" applyBorder="1" applyAlignment="1">
      <alignment horizontal="center" vertical="center"/>
    </xf>
    <xf numFmtId="165" fontId="57" fillId="8" borderId="29" xfId="0" applyNumberFormat="1" applyFont="1" applyFill="1" applyBorder="1" applyAlignment="1">
      <alignment vertical="center" wrapText="1"/>
    </xf>
    <xf numFmtId="165" fontId="57" fillId="8" borderId="31" xfId="0" applyNumberFormat="1" applyFont="1" applyFill="1" applyBorder="1" applyAlignment="1">
      <alignment vertical="center" wrapText="1"/>
    </xf>
    <xf numFmtId="0" fontId="9" fillId="2" borderId="62" xfId="0" applyFont="1" applyFill="1" applyBorder="1" applyAlignment="1">
      <alignment horizontal="center" vertical="center" wrapText="1"/>
    </xf>
    <xf numFmtId="0" fontId="9" fillId="3" borderId="64" xfId="2" applyFont="1" applyFill="1" applyBorder="1" applyAlignment="1">
      <alignment horizontal="left" vertical="center" wrapText="1"/>
    </xf>
    <xf numFmtId="0" fontId="15" fillId="2" borderId="65" xfId="0" applyFont="1" applyFill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2" borderId="15" xfId="0" applyFont="1" applyFill="1" applyBorder="1" applyAlignment="1">
      <alignment horizontal="center" vertical="center"/>
    </xf>
    <xf numFmtId="1" fontId="40" fillId="2" borderId="20" xfId="0" applyNumberFormat="1" applyFont="1" applyFill="1" applyBorder="1" applyAlignment="1">
      <alignment horizontal="center" vertical="center"/>
    </xf>
    <xf numFmtId="1" fontId="40" fillId="2" borderId="23" xfId="0" applyNumberFormat="1" applyFont="1" applyFill="1" applyBorder="1" applyAlignment="1">
      <alignment horizontal="center" vertical="center"/>
    </xf>
    <xf numFmtId="1" fontId="40" fillId="2" borderId="25" xfId="0" applyNumberFormat="1" applyFont="1" applyFill="1" applyBorder="1" applyAlignment="1">
      <alignment horizontal="center" vertical="center"/>
    </xf>
    <xf numFmtId="1" fontId="40" fillId="2" borderId="26" xfId="0" applyNumberFormat="1" applyFont="1" applyFill="1" applyBorder="1" applyAlignment="1">
      <alignment horizontal="center" vertical="center"/>
    </xf>
    <xf numFmtId="1" fontId="40" fillId="2" borderId="29" xfId="0" applyNumberFormat="1" applyFont="1" applyFill="1" applyBorder="1" applyAlignment="1">
      <alignment horizontal="center" vertical="center"/>
    </xf>
    <xf numFmtId="1" fontId="40" fillId="2" borderId="31" xfId="0" applyNumberFormat="1" applyFont="1" applyFill="1" applyBorder="1" applyAlignment="1">
      <alignment horizontal="center" vertical="center"/>
    </xf>
    <xf numFmtId="1" fontId="40" fillId="2" borderId="47" xfId="0" applyNumberFormat="1" applyFont="1" applyFill="1" applyBorder="1" applyAlignment="1">
      <alignment horizontal="center" vertical="center"/>
    </xf>
    <xf numFmtId="1" fontId="40" fillId="2" borderId="27" xfId="0" applyNumberFormat="1" applyFont="1" applyFill="1" applyBorder="1" applyAlignment="1">
      <alignment horizontal="center" vertical="center"/>
    </xf>
    <xf numFmtId="0" fontId="15" fillId="2" borderId="12" xfId="0" applyFont="1" applyFill="1" applyBorder="1" applyAlignment="1">
      <alignment horizontal="center" vertical="center" wrapText="1"/>
    </xf>
    <xf numFmtId="49" fontId="40" fillId="2" borderId="26" xfId="0" applyNumberFormat="1" applyFont="1" applyFill="1" applyBorder="1" applyAlignment="1">
      <alignment horizontal="center" vertical="center"/>
    </xf>
    <xf numFmtId="0" fontId="15" fillId="2" borderId="53" xfId="0" applyFont="1" applyFill="1" applyBorder="1"/>
    <xf numFmtId="0" fontId="9" fillId="2" borderId="14" xfId="0" applyFont="1" applyFill="1" applyBorder="1" applyAlignment="1">
      <alignment horizontal="center" vertical="center"/>
    </xf>
    <xf numFmtId="0" fontId="9" fillId="3" borderId="16" xfId="2" applyFont="1" applyFill="1" applyBorder="1" applyAlignment="1">
      <alignment horizontal="left" vertical="center"/>
    </xf>
    <xf numFmtId="0" fontId="54" fillId="2" borderId="0" xfId="0" applyFont="1" applyFill="1" applyBorder="1" applyAlignment="1">
      <alignment vertical="center"/>
    </xf>
    <xf numFmtId="0" fontId="56" fillId="2" borderId="0" xfId="0" applyFont="1" applyFill="1" applyBorder="1" applyAlignment="1">
      <alignment vertical="center"/>
    </xf>
    <xf numFmtId="0" fontId="0" fillId="0" borderId="0" xfId="0"/>
    <xf numFmtId="0" fontId="0" fillId="0" borderId="0" xfId="0" applyBorder="1"/>
    <xf numFmtId="0" fontId="9" fillId="3" borderId="5" xfId="2" applyFont="1" applyFill="1" applyBorder="1" applyAlignment="1">
      <alignment horizontal="left" vertical="center" wrapText="1"/>
    </xf>
    <xf numFmtId="0" fontId="9" fillId="3" borderId="3" xfId="2" applyFont="1" applyFill="1" applyBorder="1" applyAlignment="1">
      <alignment horizontal="left" vertical="center" wrapText="1"/>
    </xf>
    <xf numFmtId="0" fontId="0" fillId="0" borderId="8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 wrapText="1"/>
    </xf>
    <xf numFmtId="0" fontId="15" fillId="2" borderId="8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9" fillId="0" borderId="0" xfId="0" applyFont="1" applyFill="1" applyAlignment="1"/>
    <xf numFmtId="0" fontId="0" fillId="0" borderId="43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49" xfId="0" applyFill="1" applyBorder="1" applyAlignment="1">
      <alignment horizontal="center" vertical="center"/>
    </xf>
    <xf numFmtId="0" fontId="60" fillId="8" borderId="43" xfId="0" applyFont="1" applyFill="1" applyBorder="1" applyAlignment="1">
      <alignment horizontal="center" vertical="center" wrapText="1"/>
    </xf>
    <xf numFmtId="0" fontId="60" fillId="8" borderId="22" xfId="0" applyFont="1" applyFill="1" applyBorder="1" applyAlignment="1">
      <alignment horizontal="center" vertical="center" wrapText="1"/>
    </xf>
    <xf numFmtId="1" fontId="15" fillId="2" borderId="64" xfId="0" applyNumberFormat="1" applyFont="1" applyFill="1" applyBorder="1" applyAlignment="1">
      <alignment horizontal="center" vertical="center" wrapText="1"/>
    </xf>
    <xf numFmtId="0" fontId="15" fillId="0" borderId="66" xfId="2" applyFont="1" applyFill="1" applyBorder="1" applyAlignment="1">
      <alignment horizontal="left" vertical="center" wrapText="1"/>
    </xf>
    <xf numFmtId="0" fontId="0" fillId="0" borderId="65" xfId="0" applyBorder="1" applyAlignment="1">
      <alignment horizontal="center" vertical="center"/>
    </xf>
    <xf numFmtId="0" fontId="15" fillId="0" borderId="57" xfId="2" applyFont="1" applyFill="1" applyBorder="1" applyAlignment="1">
      <alignment horizontal="left" vertical="center" wrapText="1"/>
    </xf>
    <xf numFmtId="0" fontId="0" fillId="0" borderId="55" xfId="0" applyBorder="1" applyAlignment="1">
      <alignment horizontal="center" vertical="center"/>
    </xf>
    <xf numFmtId="0" fontId="0" fillId="0" borderId="42" xfId="0" applyBorder="1"/>
    <xf numFmtId="0" fontId="15" fillId="0" borderId="20" xfId="2" applyFont="1" applyFill="1" applyBorder="1" applyAlignment="1">
      <alignment horizontal="center" vertical="center" wrapText="1"/>
    </xf>
    <xf numFmtId="0" fontId="15" fillId="0" borderId="33" xfId="2" applyFont="1" applyFill="1" applyBorder="1" applyAlignment="1">
      <alignment horizontal="left" vertical="center" wrapText="1"/>
    </xf>
    <xf numFmtId="0" fontId="0" fillId="0" borderId="8" xfId="0" applyBorder="1"/>
    <xf numFmtId="0" fontId="15" fillId="0" borderId="25" xfId="2" applyFont="1" applyFill="1" applyBorder="1" applyAlignment="1">
      <alignment horizontal="center" vertical="center" wrapText="1"/>
    </xf>
    <xf numFmtId="0" fontId="15" fillId="0" borderId="68" xfId="2" applyFont="1" applyFill="1" applyBorder="1" applyAlignment="1">
      <alignment horizontal="left" vertical="center" wrapText="1"/>
    </xf>
    <xf numFmtId="0" fontId="0" fillId="0" borderId="56" xfId="0" applyBorder="1" applyAlignment="1">
      <alignment horizontal="center" vertical="center"/>
    </xf>
    <xf numFmtId="0" fontId="0" fillId="0" borderId="40" xfId="0" applyBorder="1"/>
    <xf numFmtId="0" fontId="15" fillId="0" borderId="29" xfId="2" applyFont="1" applyFill="1" applyBorder="1" applyAlignment="1">
      <alignment horizontal="center" vertical="center" wrapText="1"/>
    </xf>
    <xf numFmtId="0" fontId="15" fillId="0" borderId="26" xfId="2" applyFont="1" applyFill="1" applyBorder="1" applyAlignment="1">
      <alignment horizontal="center" vertical="center" wrapText="1"/>
    </xf>
    <xf numFmtId="0" fontId="0" fillId="0" borderId="57" xfId="0" applyFont="1" applyFill="1" applyBorder="1" applyAlignment="1">
      <alignment horizontal="left" vertical="center" wrapText="1"/>
    </xf>
    <xf numFmtId="0" fontId="15" fillId="0" borderId="23" xfId="2" applyFont="1" applyFill="1" applyBorder="1" applyAlignment="1">
      <alignment horizontal="center" vertical="center" wrapText="1"/>
    </xf>
    <xf numFmtId="0" fontId="0" fillId="0" borderId="68" xfId="0" applyFont="1" applyFill="1" applyBorder="1" applyAlignment="1">
      <alignment horizontal="left" vertical="center" wrapText="1"/>
    </xf>
    <xf numFmtId="0" fontId="15" fillId="0" borderId="31" xfId="2" applyFont="1" applyFill="1" applyBorder="1" applyAlignment="1">
      <alignment horizontal="center" vertical="center" wrapText="1"/>
    </xf>
    <xf numFmtId="0" fontId="60" fillId="8" borderId="14" xfId="0" applyFont="1" applyFill="1" applyBorder="1" applyAlignment="1">
      <alignment horizontal="center" vertical="center" wrapText="1"/>
    </xf>
    <xf numFmtId="0" fontId="60" fillId="8" borderId="15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1" fontId="15" fillId="0" borderId="23" xfId="0" applyNumberFormat="1" applyFont="1" applyFill="1" applyBorder="1" applyAlignment="1">
      <alignment horizontal="center" vertical="center" wrapText="1"/>
    </xf>
    <xf numFmtId="0" fontId="0" fillId="0" borderId="25" xfId="0" applyFont="1" applyFill="1" applyBorder="1" applyAlignment="1">
      <alignment horizontal="center" vertical="center" wrapText="1"/>
    </xf>
    <xf numFmtId="1" fontId="15" fillId="0" borderId="26" xfId="0" applyNumberFormat="1" applyFont="1" applyFill="1" applyBorder="1" applyAlignment="1">
      <alignment horizontal="center" vertical="center" wrapText="1"/>
    </xf>
    <xf numFmtId="0" fontId="0" fillId="0" borderId="29" xfId="0" applyFont="1" applyFill="1" applyBorder="1" applyAlignment="1">
      <alignment horizontal="center" vertical="center" wrapText="1"/>
    </xf>
    <xf numFmtId="1" fontId="15" fillId="0" borderId="31" xfId="0" applyNumberFormat="1" applyFont="1" applyFill="1" applyBorder="1" applyAlignment="1">
      <alignment horizontal="center" vertical="center" wrapText="1"/>
    </xf>
    <xf numFmtId="0" fontId="15" fillId="2" borderId="14" xfId="2" applyFont="1" applyFill="1" applyBorder="1" applyAlignment="1">
      <alignment horizontal="center" vertical="center" wrapText="1"/>
    </xf>
    <xf numFmtId="0" fontId="15" fillId="2" borderId="15" xfId="2" applyFont="1" applyFill="1" applyBorder="1" applyAlignment="1">
      <alignment horizontal="center" vertical="center" wrapText="1"/>
    </xf>
    <xf numFmtId="0" fontId="15" fillId="2" borderId="20" xfId="2" applyFont="1" applyFill="1" applyBorder="1" applyAlignment="1">
      <alignment horizontal="center" vertical="center" wrapText="1"/>
    </xf>
    <xf numFmtId="0" fontId="15" fillId="2" borderId="23" xfId="2" applyFont="1" applyFill="1" applyBorder="1" applyAlignment="1">
      <alignment horizontal="center" vertical="center" wrapText="1"/>
    </xf>
    <xf numFmtId="0" fontId="15" fillId="2" borderId="25" xfId="2" applyFont="1" applyFill="1" applyBorder="1" applyAlignment="1">
      <alignment horizontal="center" vertical="center" wrapText="1"/>
    </xf>
    <xf numFmtId="0" fontId="15" fillId="2" borderId="29" xfId="2" applyFont="1" applyFill="1" applyBorder="1" applyAlignment="1">
      <alignment horizontal="center" vertical="center" wrapText="1"/>
    </xf>
    <xf numFmtId="0" fontId="15" fillId="2" borderId="31" xfId="2" applyFont="1" applyFill="1" applyBorder="1" applyAlignment="1">
      <alignment horizontal="center" vertical="center" wrapText="1"/>
    </xf>
    <xf numFmtId="0" fontId="0" fillId="2" borderId="14" xfId="0" applyFont="1" applyFill="1" applyBorder="1" applyAlignment="1">
      <alignment horizontal="center" vertical="center" wrapText="1"/>
    </xf>
    <xf numFmtId="1" fontId="15" fillId="2" borderId="15" xfId="0" applyNumberFormat="1" applyFont="1" applyFill="1" applyBorder="1" applyAlignment="1">
      <alignment horizontal="center" vertical="center" wrapText="1"/>
    </xf>
    <xf numFmtId="0" fontId="0" fillId="2" borderId="20" xfId="0" applyFont="1" applyFill="1" applyBorder="1" applyAlignment="1">
      <alignment horizontal="center" vertical="center" wrapText="1"/>
    </xf>
    <xf numFmtId="1" fontId="15" fillId="2" borderId="23" xfId="0" applyNumberFormat="1" applyFont="1" applyFill="1" applyBorder="1" applyAlignment="1">
      <alignment horizontal="center" vertical="center" wrapText="1"/>
    </xf>
    <xf numFmtId="0" fontId="0" fillId="2" borderId="25" xfId="0" applyFont="1" applyFill="1" applyBorder="1" applyAlignment="1">
      <alignment horizontal="center" vertical="center" wrapText="1"/>
    </xf>
    <xf numFmtId="1" fontId="15" fillId="2" borderId="26" xfId="0" applyNumberFormat="1" applyFont="1" applyFill="1" applyBorder="1" applyAlignment="1">
      <alignment horizontal="center" vertical="center" wrapText="1"/>
    </xf>
    <xf numFmtId="0" fontId="0" fillId="2" borderId="29" xfId="0" applyFont="1" applyFill="1" applyBorder="1" applyAlignment="1">
      <alignment horizontal="center" vertical="center" wrapText="1"/>
    </xf>
    <xf numFmtId="1" fontId="15" fillId="2" borderId="31" xfId="0" applyNumberFormat="1" applyFont="1" applyFill="1" applyBorder="1" applyAlignment="1">
      <alignment horizontal="center" vertical="center" wrapText="1"/>
    </xf>
    <xf numFmtId="0" fontId="0" fillId="2" borderId="26" xfId="0" applyFont="1" applyFill="1" applyBorder="1" applyAlignment="1">
      <alignment horizontal="center" vertical="center" wrapText="1"/>
    </xf>
    <xf numFmtId="0" fontId="0" fillId="2" borderId="31" xfId="0" applyFont="1" applyFill="1" applyBorder="1" applyAlignment="1">
      <alignment horizontal="center" vertical="center" wrapText="1"/>
    </xf>
    <xf numFmtId="0" fontId="0" fillId="2" borderId="23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5" fillId="0" borderId="62" xfId="0" applyFont="1" applyBorder="1" applyAlignment="1">
      <alignment horizontal="center" vertical="center"/>
    </xf>
    <xf numFmtId="0" fontId="3" fillId="3" borderId="64" xfId="2" applyFont="1" applyFill="1" applyBorder="1" applyAlignment="1">
      <alignment horizontal="left" vertical="center"/>
    </xf>
    <xf numFmtId="1" fontId="15" fillId="0" borderId="15" xfId="0" applyNumberFormat="1" applyFont="1" applyFill="1" applyBorder="1" applyAlignment="1">
      <alignment horizontal="center" vertical="center" wrapText="1"/>
    </xf>
    <xf numFmtId="0" fontId="15" fillId="0" borderId="19" xfId="2" applyFont="1" applyFill="1" applyBorder="1" applyAlignment="1">
      <alignment horizontal="left" vertical="center" wrapText="1"/>
    </xf>
    <xf numFmtId="0" fontId="15" fillId="0" borderId="24" xfId="2" applyFont="1" applyFill="1" applyBorder="1" applyAlignment="1">
      <alignment horizontal="left" vertical="center" wrapText="1"/>
    </xf>
    <xf numFmtId="0" fontId="15" fillId="0" borderId="28" xfId="2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8" xfId="0" applyFont="1" applyFill="1" applyBorder="1" applyAlignment="1">
      <alignment horizontal="left" vertical="center" wrapText="1"/>
    </xf>
    <xf numFmtId="0" fontId="53" fillId="9" borderId="29" xfId="0" applyFont="1" applyFill="1" applyBorder="1" applyAlignment="1">
      <alignment horizontal="center" vertical="center" wrapText="1"/>
    </xf>
    <xf numFmtId="0" fontId="53" fillId="9" borderId="31" xfId="0" applyFont="1" applyFill="1" applyBorder="1" applyAlignment="1">
      <alignment horizontal="center" vertical="center" wrapText="1"/>
    </xf>
    <xf numFmtId="0" fontId="9" fillId="2" borderId="0" xfId="2" applyFont="1" applyFill="1" applyBorder="1" applyAlignment="1">
      <alignment horizontal="left" vertical="center" wrapText="1"/>
    </xf>
    <xf numFmtId="1" fontId="40" fillId="2" borderId="0" xfId="0" applyNumberFormat="1" applyFont="1" applyFill="1" applyBorder="1" applyAlignment="1">
      <alignment horizontal="center" vertical="center"/>
    </xf>
    <xf numFmtId="0" fontId="0" fillId="0" borderId="0" xfId="0" applyBorder="1"/>
    <xf numFmtId="0" fontId="15" fillId="2" borderId="1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165" fontId="57" fillId="8" borderId="1" xfId="0" applyNumberFormat="1" applyFont="1" applyFill="1" applyBorder="1" applyAlignment="1">
      <alignment vertical="center" wrapText="1"/>
    </xf>
    <xf numFmtId="1" fontId="40" fillId="2" borderId="1" xfId="0" applyNumberFormat="1" applyFont="1" applyFill="1" applyBorder="1" applyAlignment="1">
      <alignment horizontal="center" vertical="center"/>
    </xf>
    <xf numFmtId="165" fontId="57" fillId="8" borderId="45" xfId="0" applyNumberFormat="1" applyFont="1" applyFill="1" applyBorder="1" applyAlignment="1">
      <alignment vertical="center" wrapText="1"/>
    </xf>
    <xf numFmtId="165" fontId="57" fillId="8" borderId="46" xfId="0" applyNumberFormat="1" applyFont="1" applyFill="1" applyBorder="1" applyAlignment="1">
      <alignment vertical="center" wrapText="1"/>
    </xf>
    <xf numFmtId="49" fontId="40" fillId="2" borderId="1" xfId="0" applyNumberFormat="1" applyFont="1" applyFill="1" applyBorder="1" applyAlignment="1">
      <alignment horizontal="center" vertical="center"/>
    </xf>
    <xf numFmtId="0" fontId="0" fillId="0" borderId="0" xfId="0"/>
    <xf numFmtId="0" fontId="15" fillId="2" borderId="0" xfId="0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center" vertical="center"/>
    </xf>
    <xf numFmtId="2" fontId="4" fillId="10" borderId="47" xfId="0" applyNumberFormat="1" applyFont="1" applyFill="1" applyBorder="1" applyAlignment="1">
      <alignment horizontal="center" vertical="center"/>
    </xf>
    <xf numFmtId="2" fontId="4" fillId="10" borderId="3" xfId="0" applyNumberFormat="1" applyFont="1" applyFill="1" applyBorder="1" applyAlignment="1">
      <alignment horizontal="center" vertical="center" wrapText="1"/>
    </xf>
    <xf numFmtId="2" fontId="4" fillId="10" borderId="3" xfId="0" applyNumberFormat="1" applyFont="1" applyFill="1" applyBorder="1" applyAlignment="1">
      <alignment horizontal="center" vertical="center"/>
    </xf>
    <xf numFmtId="2" fontId="4" fillId="10" borderId="27" xfId="0" applyNumberFormat="1" applyFont="1" applyFill="1" applyBorder="1" applyAlignment="1">
      <alignment horizontal="center" vertical="center"/>
    </xf>
    <xf numFmtId="2" fontId="4" fillId="0" borderId="47" xfId="0" applyNumberFormat="1" applyFont="1" applyBorder="1" applyAlignment="1">
      <alignment horizontal="center" vertical="center"/>
    </xf>
    <xf numFmtId="2" fontId="4" fillId="2" borderId="3" xfId="0" applyNumberFormat="1" applyFont="1" applyFill="1" applyBorder="1" applyAlignment="1">
      <alignment horizontal="center" vertical="center"/>
    </xf>
    <xf numFmtId="2" fontId="4" fillId="0" borderId="27" xfId="0" applyNumberFormat="1" applyFont="1" applyBorder="1" applyAlignment="1">
      <alignment horizontal="center" vertical="center"/>
    </xf>
    <xf numFmtId="2" fontId="4" fillId="0" borderId="3" xfId="0" applyNumberFormat="1" applyFont="1" applyBorder="1" applyAlignment="1">
      <alignment horizontal="center" vertical="center"/>
    </xf>
    <xf numFmtId="2" fontId="4" fillId="2" borderId="47" xfId="0" applyNumberFormat="1" applyFont="1" applyFill="1" applyBorder="1" applyAlignment="1">
      <alignment horizontal="center" vertical="center"/>
    </xf>
    <xf numFmtId="2" fontId="4" fillId="11" borderId="25" xfId="0" applyNumberFormat="1" applyFont="1" applyFill="1" applyBorder="1" applyAlignment="1">
      <alignment horizontal="center" vertical="center"/>
    </xf>
    <xf numFmtId="2" fontId="4" fillId="11" borderId="1" xfId="0" applyNumberFormat="1" applyFont="1" applyFill="1" applyBorder="1" applyAlignment="1">
      <alignment horizontal="center" vertical="center"/>
    </xf>
    <xf numFmtId="2" fontId="4" fillId="11" borderId="26" xfId="0" applyNumberFormat="1" applyFont="1" applyFill="1" applyBorder="1" applyAlignment="1">
      <alignment horizontal="center" vertical="center"/>
    </xf>
    <xf numFmtId="2" fontId="4" fillId="12" borderId="25" xfId="0" applyNumberFormat="1" applyFont="1" applyFill="1" applyBorder="1" applyAlignment="1">
      <alignment horizontal="center" vertical="center"/>
    </xf>
    <xf numFmtId="2" fontId="4" fillId="12" borderId="1" xfId="0" applyNumberFormat="1" applyFont="1" applyFill="1" applyBorder="1" applyAlignment="1">
      <alignment horizontal="center" vertical="center"/>
    </xf>
    <xf numFmtId="2" fontId="4" fillId="12" borderId="26" xfId="0" applyNumberFormat="1" applyFont="1" applyFill="1" applyBorder="1" applyAlignment="1">
      <alignment horizontal="center" vertical="center"/>
    </xf>
    <xf numFmtId="2" fontId="4" fillId="10" borderId="25" xfId="0" applyNumberFormat="1" applyFont="1" applyFill="1" applyBorder="1" applyAlignment="1">
      <alignment horizontal="center" vertical="center"/>
    </xf>
    <xf numFmtId="2" fontId="4" fillId="10" borderId="1" xfId="0" applyNumberFormat="1" applyFont="1" applyFill="1" applyBorder="1" applyAlignment="1">
      <alignment horizontal="center" vertical="center"/>
    </xf>
    <xf numFmtId="2" fontId="4" fillId="10" borderId="26" xfId="0" applyNumberFormat="1" applyFont="1" applyFill="1" applyBorder="1" applyAlignment="1">
      <alignment horizontal="center" vertical="center"/>
    </xf>
    <xf numFmtId="2" fontId="4" fillId="0" borderId="25" xfId="0" applyNumberFormat="1" applyFont="1" applyBorder="1" applyAlignment="1">
      <alignment horizontal="center" vertical="center"/>
    </xf>
    <xf numFmtId="2" fontId="4" fillId="2" borderId="1" xfId="0" applyNumberFormat="1" applyFont="1" applyFill="1" applyBorder="1" applyAlignment="1">
      <alignment horizontal="center" vertical="center"/>
    </xf>
    <xf numFmtId="2" fontId="4" fillId="0" borderId="26" xfId="0" applyNumberFormat="1" applyFon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2" fontId="4" fillId="2" borderId="25" xfId="0" applyNumberFormat="1" applyFont="1" applyFill="1" applyBorder="1" applyAlignment="1">
      <alignment horizontal="center" vertical="center"/>
    </xf>
    <xf numFmtId="2" fontId="4" fillId="11" borderId="29" xfId="0" applyNumberFormat="1" applyFont="1" applyFill="1" applyBorder="1" applyAlignment="1">
      <alignment horizontal="center" vertical="center"/>
    </xf>
    <xf numFmtId="2" fontId="4" fillId="11" borderId="30" xfId="0" applyNumberFormat="1" applyFont="1" applyFill="1" applyBorder="1" applyAlignment="1">
      <alignment horizontal="center" vertical="center"/>
    </xf>
    <xf numFmtId="2" fontId="4" fillId="11" borderId="31" xfId="0" applyNumberFormat="1" applyFont="1" applyFill="1" applyBorder="1" applyAlignment="1">
      <alignment horizontal="center" vertical="center"/>
    </xf>
    <xf numFmtId="2" fontId="4" fillId="12" borderId="29" xfId="0" applyNumberFormat="1" applyFont="1" applyFill="1" applyBorder="1" applyAlignment="1">
      <alignment horizontal="center" vertical="center"/>
    </xf>
    <xf numFmtId="2" fontId="4" fillId="12" borderId="30" xfId="0" applyNumberFormat="1" applyFont="1" applyFill="1" applyBorder="1" applyAlignment="1">
      <alignment horizontal="center" vertical="center"/>
    </xf>
    <xf numFmtId="2" fontId="4" fillId="12" borderId="31" xfId="0" applyNumberFormat="1" applyFont="1" applyFill="1" applyBorder="1" applyAlignment="1">
      <alignment horizontal="center" vertical="center"/>
    </xf>
    <xf numFmtId="2" fontId="4" fillId="12" borderId="0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Border="1"/>
    <xf numFmtId="0" fontId="63" fillId="13" borderId="14" xfId="1" applyFont="1" applyFill="1" applyBorder="1" applyAlignment="1"/>
    <xf numFmtId="0" fontId="63" fillId="13" borderId="16" xfId="1" applyFont="1" applyFill="1" applyBorder="1" applyAlignment="1"/>
    <xf numFmtId="0" fontId="63" fillId="13" borderId="15" xfId="1" applyFont="1" applyFill="1" applyBorder="1"/>
    <xf numFmtId="0" fontId="64" fillId="2" borderId="47" xfId="1" applyFont="1" applyFill="1" applyBorder="1" applyAlignment="1">
      <alignment horizontal="left" vertical="center"/>
    </xf>
    <xf numFmtId="0" fontId="64" fillId="0" borderId="3" xfId="1" applyNumberFormat="1" applyFont="1" applyBorder="1"/>
    <xf numFmtId="0" fontId="64" fillId="0" borderId="3" xfId="1" applyFont="1" applyBorder="1"/>
    <xf numFmtId="0" fontId="65" fillId="0" borderId="27" xfId="1" applyNumberFormat="1" applyFont="1" applyBorder="1" applyAlignment="1">
      <alignment horizontal="center" vertical="center"/>
    </xf>
    <xf numFmtId="0" fontId="64" fillId="7" borderId="25" xfId="1" applyFont="1" applyFill="1" applyBorder="1" applyAlignment="1">
      <alignment horizontal="left" vertical="center"/>
    </xf>
    <xf numFmtId="0" fontId="64" fillId="0" borderId="1" xfId="1" applyFont="1" applyBorder="1"/>
    <xf numFmtId="0" fontId="64" fillId="0" borderId="1" xfId="1" applyFont="1" applyFill="1" applyBorder="1"/>
    <xf numFmtId="0" fontId="64" fillId="0" borderId="26" xfId="1" applyFont="1" applyBorder="1" applyAlignment="1">
      <alignment horizontal="center"/>
    </xf>
    <xf numFmtId="0" fontId="64" fillId="0" borderId="25" xfId="1" applyFont="1" applyBorder="1" applyAlignment="1">
      <alignment horizontal="left"/>
    </xf>
    <xf numFmtId="0" fontId="64" fillId="0" borderId="29" xfId="1" applyFont="1" applyBorder="1" applyAlignment="1">
      <alignment horizontal="left"/>
    </xf>
    <xf numFmtId="0" fontId="64" fillId="0" borderId="30" xfId="1" applyFont="1" applyBorder="1"/>
    <xf numFmtId="0" fontId="64" fillId="0" borderId="31" xfId="1" applyFont="1" applyBorder="1" applyAlignment="1">
      <alignment horizontal="center"/>
    </xf>
    <xf numFmtId="0" fontId="12" fillId="0" borderId="38" xfId="1" applyFont="1" applyBorder="1"/>
    <xf numFmtId="0" fontId="12" fillId="0" borderId="19" xfId="1" applyFont="1" applyBorder="1"/>
    <xf numFmtId="0" fontId="12" fillId="0" borderId="58" xfId="1" applyFont="1" applyBorder="1"/>
    <xf numFmtId="0" fontId="12" fillId="0" borderId="24" xfId="1" applyFont="1" applyBorder="1"/>
    <xf numFmtId="0" fontId="67" fillId="0" borderId="0" xfId="1" applyFont="1"/>
    <xf numFmtId="0" fontId="12" fillId="0" borderId="69" xfId="1" applyFont="1" applyBorder="1"/>
    <xf numFmtId="0" fontId="12" fillId="0" borderId="28" xfId="1" applyFont="1" applyBorder="1"/>
    <xf numFmtId="0" fontId="66" fillId="0" borderId="62" xfId="1" applyFont="1" applyFill="1" applyBorder="1"/>
    <xf numFmtId="0" fontId="66" fillId="0" borderId="64" xfId="1" applyFont="1" applyBorder="1"/>
    <xf numFmtId="0" fontId="12" fillId="0" borderId="0" xfId="1" applyFont="1" applyBorder="1"/>
    <xf numFmtId="0" fontId="12" fillId="0" borderId="0" xfId="1" applyFont="1"/>
    <xf numFmtId="0" fontId="62" fillId="14" borderId="20" xfId="5" applyFont="1" applyFill="1" applyBorder="1" applyAlignment="1">
      <alignment horizontal="center" vertical="center"/>
    </xf>
    <xf numFmtId="0" fontId="62" fillId="14" borderId="21" xfId="1" applyFont="1" applyFill="1" applyBorder="1" applyAlignment="1">
      <alignment horizontal="center" vertical="center" wrapText="1"/>
    </xf>
    <xf numFmtId="0" fontId="62" fillId="14" borderId="23" xfId="1" applyFont="1" applyFill="1" applyBorder="1" applyAlignment="1">
      <alignment horizontal="center" vertical="center" wrapText="1"/>
    </xf>
    <xf numFmtId="0" fontId="43" fillId="15" borderId="1" xfId="0" applyFont="1" applyFill="1" applyBorder="1" applyAlignment="1">
      <alignment horizontal="left" vertical="center" wrapText="1" indent="1"/>
    </xf>
    <xf numFmtId="0" fontId="0" fillId="2" borderId="1" xfId="0" applyFont="1" applyFill="1" applyBorder="1" applyAlignment="1">
      <alignment horizontal="left" vertical="center" indent="3"/>
    </xf>
    <xf numFmtId="0" fontId="0" fillId="7" borderId="1" xfId="0" applyFont="1" applyFill="1" applyBorder="1" applyAlignment="1">
      <alignment horizontal="left" vertical="center" indent="3"/>
    </xf>
    <xf numFmtId="0" fontId="0" fillId="7" borderId="0" xfId="0" applyFont="1" applyFill="1" applyBorder="1" applyAlignment="1">
      <alignment horizontal="left" vertical="center" indent="3"/>
    </xf>
    <xf numFmtId="2" fontId="43" fillId="2" borderId="0" xfId="0" applyNumberFormat="1" applyFont="1" applyFill="1" applyBorder="1" applyAlignment="1">
      <alignment horizontal="center" vertical="center"/>
    </xf>
    <xf numFmtId="0" fontId="15" fillId="16" borderId="1" xfId="0" applyFont="1" applyFill="1" applyBorder="1"/>
    <xf numFmtId="1" fontId="0" fillId="0" borderId="1" xfId="0" applyNumberFormat="1" applyFont="1" applyBorder="1" applyAlignment="1">
      <alignment horizontal="center" vertical="top"/>
    </xf>
    <xf numFmtId="0" fontId="0" fillId="0" borderId="1" xfId="0" applyNumberFormat="1" applyFont="1" applyBorder="1" applyAlignment="1">
      <alignment horizontal="left" vertical="top"/>
    </xf>
    <xf numFmtId="0" fontId="0" fillId="0" borderId="1" xfId="0" applyNumberFormat="1" applyFont="1" applyBorder="1" applyAlignment="1">
      <alignment horizontal="left" vertical="top" wrapText="1"/>
    </xf>
    <xf numFmtId="0" fontId="0" fillId="0" borderId="1" xfId="0" applyBorder="1" applyAlignment="1">
      <alignment horizontal="center"/>
    </xf>
    <xf numFmtId="1" fontId="0" fillId="0" borderId="25" xfId="0" applyNumberFormat="1" applyFont="1" applyBorder="1" applyAlignment="1">
      <alignment horizontal="center" vertical="top"/>
    </xf>
    <xf numFmtId="0" fontId="0" fillId="0" borderId="1" xfId="0" applyNumberFormat="1" applyBorder="1" applyAlignment="1">
      <alignment horizontal="left" vertical="top" wrapText="1"/>
    </xf>
    <xf numFmtId="0" fontId="0" fillId="0" borderId="0" xfId="0" applyBorder="1" applyAlignment="1">
      <alignment wrapText="1"/>
    </xf>
    <xf numFmtId="0" fontId="0" fillId="2" borderId="1" xfId="0" applyFont="1" applyFill="1" applyBorder="1" applyAlignment="1">
      <alignment vertical="center"/>
    </xf>
    <xf numFmtId="0" fontId="41" fillId="2" borderId="1" xfId="0" applyFont="1" applyFill="1" applyBorder="1" applyAlignment="1">
      <alignment horizontal="right" indent="1"/>
    </xf>
    <xf numFmtId="0" fontId="0" fillId="2" borderId="1" xfId="0" applyFont="1" applyFill="1" applyBorder="1"/>
    <xf numFmtId="0" fontId="0" fillId="2" borderId="1" xfId="0" applyFill="1" applyBorder="1" applyAlignment="1">
      <alignment horizontal="right" vertical="center" indent="1"/>
    </xf>
    <xf numFmtId="0" fontId="68" fillId="2" borderId="1" xfId="0" applyFont="1" applyFill="1" applyBorder="1" applyAlignment="1">
      <alignment horizontal="center" vertical="center"/>
    </xf>
    <xf numFmtId="0" fontId="69" fillId="0" borderId="1" xfId="0" applyFont="1" applyBorder="1" applyAlignment="1">
      <alignment horizontal="center"/>
    </xf>
    <xf numFmtId="0" fontId="70" fillId="2" borderId="1" xfId="0" applyFont="1" applyFill="1" applyBorder="1" applyAlignment="1">
      <alignment horizontal="right" vertical="center" indent="1"/>
    </xf>
    <xf numFmtId="166" fontId="68" fillId="2" borderId="1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 wrapText="1"/>
    </xf>
    <xf numFmtId="0" fontId="0" fillId="17" borderId="1" xfId="0" applyFill="1" applyBorder="1" applyAlignment="1">
      <alignment horizontal="center" vertical="center" wrapText="1"/>
    </xf>
    <xf numFmtId="0" fontId="0" fillId="17" borderId="26" xfId="0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2" borderId="31" xfId="0" applyFill="1" applyBorder="1" applyAlignment="1">
      <alignment horizontal="left" vertical="center" wrapText="1" indent="1"/>
    </xf>
    <xf numFmtId="0" fontId="71" fillId="16" borderId="1" xfId="0" applyFont="1" applyFill="1" applyBorder="1"/>
    <xf numFmtId="0" fontId="60" fillId="16" borderId="1" xfId="0" applyFont="1" applyFill="1" applyBorder="1"/>
    <xf numFmtId="0" fontId="0" fillId="0" borderId="0" xfId="0"/>
    <xf numFmtId="1" fontId="40" fillId="2" borderId="1" xfId="0" applyNumberFormat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1" fontId="9" fillId="2" borderId="44" xfId="0" applyNumberFormat="1" applyFont="1" applyFill="1" applyBorder="1" applyAlignment="1">
      <alignment horizontal="center" vertical="center" wrapText="1"/>
    </xf>
    <xf numFmtId="0" fontId="15" fillId="2" borderId="8" xfId="0" applyFont="1" applyFill="1" applyBorder="1" applyAlignment="1">
      <alignment horizontal="center" vertical="center"/>
    </xf>
    <xf numFmtId="0" fontId="15" fillId="2" borderId="12" xfId="0" applyFont="1" applyFill="1" applyBorder="1" applyAlignment="1">
      <alignment horizontal="center" vertical="center"/>
    </xf>
    <xf numFmtId="0" fontId="0" fillId="0" borderId="0" xfId="0"/>
    <xf numFmtId="0" fontId="9" fillId="3" borderId="6" xfId="2" applyFont="1" applyFill="1" applyBorder="1" applyAlignment="1">
      <alignment horizontal="left" vertical="center" wrapText="1"/>
    </xf>
    <xf numFmtId="0" fontId="9" fillId="3" borderId="55" xfId="2" applyFont="1" applyFill="1" applyBorder="1" applyAlignment="1">
      <alignment horizontal="left" vertical="center" wrapText="1"/>
    </xf>
    <xf numFmtId="0" fontId="9" fillId="3" borderId="2" xfId="2" applyFont="1" applyFill="1" applyBorder="1" applyAlignment="1">
      <alignment horizontal="left" vertical="center" wrapText="1"/>
    </xf>
    <xf numFmtId="0" fontId="9" fillId="3" borderId="56" xfId="2" applyFont="1" applyFill="1" applyBorder="1" applyAlignment="1">
      <alignment horizontal="left" vertical="center" wrapText="1"/>
    </xf>
    <xf numFmtId="1" fontId="9" fillId="2" borderId="4" xfId="0" applyNumberFormat="1" applyFont="1" applyFill="1" applyBorder="1" applyAlignment="1">
      <alignment horizontal="center" vertical="center"/>
    </xf>
    <xf numFmtId="1" fontId="40" fillId="2" borderId="44" xfId="0" applyNumberFormat="1" applyFont="1" applyFill="1" applyBorder="1" applyAlignment="1">
      <alignment horizontal="center" vertical="center"/>
    </xf>
    <xf numFmtId="1" fontId="40" fillId="2" borderId="59" xfId="0" applyNumberFormat="1" applyFont="1" applyFill="1" applyBorder="1" applyAlignment="1">
      <alignment horizontal="center" vertical="center"/>
    </xf>
    <xf numFmtId="0" fontId="9" fillId="3" borderId="71" xfId="2" applyFont="1" applyFill="1" applyBorder="1" applyAlignment="1">
      <alignment horizontal="left" vertical="center" wrapText="1"/>
    </xf>
    <xf numFmtId="0" fontId="9" fillId="3" borderId="72" xfId="2" applyFont="1" applyFill="1" applyBorder="1" applyAlignment="1">
      <alignment horizontal="left" vertical="center" wrapText="1"/>
    </xf>
    <xf numFmtId="0" fontId="9" fillId="2" borderId="55" xfId="2" applyFont="1" applyFill="1" applyBorder="1" applyAlignment="1">
      <alignment horizontal="left" vertical="center" wrapText="1"/>
    </xf>
    <xf numFmtId="0" fontId="9" fillId="2" borderId="2" xfId="2" applyFont="1" applyFill="1" applyBorder="1" applyAlignment="1">
      <alignment horizontal="left" vertical="center" wrapText="1"/>
    </xf>
    <xf numFmtId="0" fontId="9" fillId="2" borderId="56" xfId="2" applyFont="1" applyFill="1" applyBorder="1" applyAlignment="1">
      <alignment horizontal="left" vertical="center" wrapText="1"/>
    </xf>
    <xf numFmtId="49" fontId="72" fillId="0" borderId="1" xfId="0" applyNumberFormat="1" applyFont="1" applyBorder="1" applyAlignment="1">
      <alignment horizontal="center" vertical="top" wrapText="1"/>
    </xf>
    <xf numFmtId="0" fontId="20" fillId="0" borderId="1" xfId="0" applyFont="1" applyBorder="1"/>
    <xf numFmtId="0" fontId="72" fillId="18" borderId="1" xfId="0" applyFont="1" applyFill="1" applyBorder="1" applyAlignment="1">
      <alignment horizontal="left" vertical="top" wrapText="1"/>
    </xf>
    <xf numFmtId="0" fontId="4" fillId="0" borderId="1" xfId="0" applyFont="1" applyBorder="1"/>
    <xf numFmtId="0" fontId="0" fillId="0" borderId="0" xfId="0" applyBorder="1"/>
    <xf numFmtId="0" fontId="15" fillId="2" borderId="5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9" fillId="3" borderId="5" xfId="2" applyFont="1" applyFill="1" applyBorder="1" applyAlignment="1">
      <alignment horizontal="left" vertical="center" wrapText="1"/>
    </xf>
    <xf numFmtId="0" fontId="15" fillId="2" borderId="10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0" fontId="15" fillId="2" borderId="16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5" fillId="2" borderId="41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0" fontId="15" fillId="2" borderId="12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15" fillId="2" borderId="72" xfId="0" applyFont="1" applyFill="1" applyBorder="1" applyAlignment="1">
      <alignment horizontal="center" vertical="center"/>
    </xf>
    <xf numFmtId="0" fontId="9" fillId="2" borderId="3" xfId="2" applyFont="1" applyFill="1" applyBorder="1" applyAlignment="1">
      <alignment horizontal="left" vertical="center" wrapText="1"/>
    </xf>
    <xf numFmtId="0" fontId="15" fillId="2" borderId="71" xfId="0" applyFont="1" applyFill="1" applyBorder="1" applyAlignment="1">
      <alignment horizontal="center" vertical="center"/>
    </xf>
    <xf numFmtId="0" fontId="15" fillId="2" borderId="47" xfId="0" applyFont="1" applyFill="1" applyBorder="1" applyAlignment="1">
      <alignment horizontal="center"/>
    </xf>
    <xf numFmtId="0" fontId="15" fillId="2" borderId="27" xfId="0" applyFont="1" applyFill="1" applyBorder="1" applyAlignment="1">
      <alignment horizontal="center"/>
    </xf>
    <xf numFmtId="0" fontId="40" fillId="3" borderId="1" xfId="2" applyFont="1" applyFill="1" applyBorder="1" applyAlignment="1">
      <alignment horizontal="center" vertical="center"/>
    </xf>
    <xf numFmtId="0" fontId="40" fillId="2" borderId="1" xfId="0" applyFont="1" applyFill="1" applyBorder="1" applyAlignment="1">
      <alignment horizontal="center" vertical="center" wrapText="1"/>
    </xf>
    <xf numFmtId="0" fontId="40" fillId="2" borderId="1" xfId="2" applyFont="1" applyFill="1" applyBorder="1" applyAlignment="1">
      <alignment horizontal="center" vertical="center"/>
    </xf>
    <xf numFmtId="0" fontId="40" fillId="2" borderId="1" xfId="2" applyFont="1" applyFill="1" applyBorder="1" applyAlignment="1">
      <alignment horizontal="center" vertical="center" wrapText="1"/>
    </xf>
    <xf numFmtId="1" fontId="3" fillId="2" borderId="1" xfId="0" applyNumberFormat="1" applyFont="1" applyFill="1" applyBorder="1" applyAlignment="1">
      <alignment horizontal="center" vertical="center" wrapText="1"/>
    </xf>
    <xf numFmtId="0" fontId="53" fillId="9" borderId="1" xfId="0" applyFont="1" applyFill="1" applyBorder="1" applyAlignment="1">
      <alignment horizontal="center" vertical="center" wrapText="1"/>
    </xf>
    <xf numFmtId="49" fontId="15" fillId="2" borderId="1" xfId="2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12" fillId="0" borderId="0" xfId="0" applyFont="1" applyAlignment="1">
      <alignment horizontal="center"/>
    </xf>
    <xf numFmtId="0" fontId="4" fillId="0" borderId="0" xfId="0" applyFont="1" applyAlignment="1"/>
    <xf numFmtId="3" fontId="78" fillId="13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7" fillId="0" borderId="0" xfId="0" applyFont="1" applyAlignment="1">
      <alignment horizontal="center"/>
    </xf>
    <xf numFmtId="0" fontId="79" fillId="0" borderId="0" xfId="0" applyFont="1"/>
    <xf numFmtId="0" fontId="81" fillId="2" borderId="0" xfId="6" applyFont="1" applyFill="1" applyAlignment="1">
      <alignment horizontal="center"/>
    </xf>
    <xf numFmtId="0" fontId="81" fillId="0" borderId="0" xfId="6" applyFont="1" applyAlignment="1">
      <alignment horizontal="center"/>
    </xf>
    <xf numFmtId="0" fontId="82" fillId="0" borderId="0" xfId="0" applyFont="1"/>
    <xf numFmtId="0" fontId="82" fillId="19" borderId="0" xfId="0" applyFont="1" applyFill="1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" xfId="0" applyBorder="1"/>
    <xf numFmtId="0" fontId="0" fillId="0" borderId="30" xfId="0" applyBorder="1"/>
    <xf numFmtId="0" fontId="0" fillId="0" borderId="16" xfId="0" applyBorder="1"/>
    <xf numFmtId="0" fontId="12" fillId="0" borderId="0" xfId="0" applyFont="1" applyBorder="1" applyAlignment="1">
      <alignment horizontal="center"/>
    </xf>
    <xf numFmtId="0" fontId="4" fillId="0" borderId="0" xfId="0" applyFont="1"/>
    <xf numFmtId="0" fontId="0" fillId="0" borderId="0" xfId="0"/>
    <xf numFmtId="0" fontId="22" fillId="0" borderId="8" xfId="0" applyFont="1" applyBorder="1" applyAlignment="1">
      <alignment horizontal="center"/>
    </xf>
    <xf numFmtId="0" fontId="22" fillId="0" borderId="9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8" fillId="0" borderId="0" xfId="0" applyFont="1" applyFill="1" applyBorder="1" applyAlignment="1">
      <alignment horizontal="left"/>
    </xf>
    <xf numFmtId="0" fontId="4" fillId="0" borderId="0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0" fontId="22" fillId="0" borderId="1" xfId="0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0" fontId="30" fillId="0" borderId="0" xfId="0" applyFont="1" applyBorder="1"/>
    <xf numFmtId="0" fontId="0" fillId="0" borderId="0" xfId="0" applyBorder="1"/>
    <xf numFmtId="0" fontId="19" fillId="0" borderId="1" xfId="0" applyFont="1" applyFill="1" applyBorder="1" applyAlignment="1">
      <alignment horizontal="center"/>
    </xf>
    <xf numFmtId="1" fontId="3" fillId="2" borderId="37" xfId="0" applyNumberFormat="1" applyFont="1" applyFill="1" applyBorder="1" applyAlignment="1">
      <alignment horizontal="center" vertical="center"/>
    </xf>
    <xf numFmtId="1" fontId="3" fillId="2" borderId="13" xfId="0" applyNumberFormat="1" applyFont="1" applyFill="1" applyBorder="1" applyAlignment="1">
      <alignment horizontal="center" vertical="center"/>
    </xf>
    <xf numFmtId="1" fontId="3" fillId="2" borderId="34" xfId="0" applyNumberFormat="1" applyFont="1" applyFill="1" applyBorder="1" applyAlignment="1">
      <alignment horizontal="center" vertical="center"/>
    </xf>
    <xf numFmtId="0" fontId="15" fillId="9" borderId="20" xfId="0" applyFont="1" applyFill="1" applyBorder="1" applyAlignment="1">
      <alignment horizontal="center" vertical="center" wrapText="1"/>
    </xf>
    <xf numFmtId="0" fontId="15" fillId="9" borderId="23" xfId="0" applyFont="1" applyFill="1" applyBorder="1" applyAlignment="1">
      <alignment horizontal="center" vertical="center" wrapText="1"/>
    </xf>
    <xf numFmtId="0" fontId="9" fillId="3" borderId="5" xfId="2" applyFont="1" applyFill="1" applyBorder="1" applyAlignment="1">
      <alignment horizontal="left" vertical="center" wrapText="1"/>
    </xf>
    <xf numFmtId="0" fontId="9" fillId="3" borderId="3" xfId="2" applyFont="1" applyFill="1" applyBorder="1" applyAlignment="1">
      <alignment horizontal="left" vertical="center" wrapText="1"/>
    </xf>
    <xf numFmtId="0" fontId="15" fillId="2" borderId="5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1" fontId="3" fillId="2" borderId="43" xfId="0" applyNumberFormat="1" applyFont="1" applyFill="1" applyBorder="1" applyAlignment="1">
      <alignment horizontal="center" vertical="center"/>
    </xf>
    <xf numFmtId="1" fontId="3" fillId="2" borderId="44" xfId="0" applyNumberFormat="1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0" fontId="40" fillId="3" borderId="45" xfId="2" applyFont="1" applyFill="1" applyBorder="1" applyAlignment="1">
      <alignment horizontal="center" vertical="center"/>
    </xf>
    <xf numFmtId="0" fontId="40" fillId="3" borderId="47" xfId="2" applyFont="1" applyFill="1" applyBorder="1" applyAlignment="1">
      <alignment horizontal="center" vertical="center"/>
    </xf>
    <xf numFmtId="0" fontId="40" fillId="3" borderId="46" xfId="2" applyFont="1" applyFill="1" applyBorder="1" applyAlignment="1">
      <alignment horizontal="center" vertical="center"/>
    </xf>
    <xf numFmtId="0" fontId="40" fillId="3" borderId="27" xfId="2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49" fontId="3" fillId="2" borderId="37" xfId="0" applyNumberFormat="1" applyFont="1" applyFill="1" applyBorder="1" applyAlignment="1">
      <alignment horizontal="center" vertical="center"/>
    </xf>
    <xf numFmtId="0" fontId="9" fillId="2" borderId="34" xfId="0" applyFont="1" applyFill="1" applyBorder="1" applyAlignment="1">
      <alignment horizontal="center" vertical="center"/>
    </xf>
    <xf numFmtId="49" fontId="3" fillId="2" borderId="19" xfId="0" applyNumberFormat="1" applyFont="1" applyFill="1" applyBorder="1" applyAlignment="1">
      <alignment horizontal="center" vertical="center"/>
    </xf>
    <xf numFmtId="0" fontId="9" fillId="2" borderId="28" xfId="0" applyFont="1" applyFill="1" applyBorder="1" applyAlignment="1">
      <alignment horizontal="center"/>
    </xf>
    <xf numFmtId="0" fontId="3" fillId="2" borderId="38" xfId="0" applyFont="1" applyFill="1" applyBorder="1" applyAlignment="1">
      <alignment horizontal="center" vertical="center"/>
    </xf>
    <xf numFmtId="0" fontId="3" fillId="2" borderId="39" xfId="0" applyFont="1" applyFill="1" applyBorder="1" applyAlignment="1">
      <alignment horizontal="center" vertical="center"/>
    </xf>
    <xf numFmtId="1" fontId="9" fillId="2" borderId="1" xfId="0" applyNumberFormat="1" applyFont="1" applyFill="1" applyBorder="1" applyAlignment="1">
      <alignment horizontal="center" vertical="center"/>
    </xf>
    <xf numFmtId="0" fontId="15" fillId="2" borderId="20" xfId="0" applyFont="1" applyFill="1" applyBorder="1" applyAlignment="1">
      <alignment horizontal="center" vertical="center"/>
    </xf>
    <xf numFmtId="0" fontId="15" fillId="2" borderId="29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5" fillId="2" borderId="47" xfId="0" applyFont="1" applyFill="1" applyBorder="1" applyAlignment="1">
      <alignment horizontal="center" vertical="center"/>
    </xf>
    <xf numFmtId="0" fontId="15" fillId="2" borderId="2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" fontId="3" fillId="2" borderId="1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15" fillId="9" borderId="1" xfId="0" applyFont="1" applyFill="1" applyBorder="1" applyAlignment="1">
      <alignment horizontal="center" vertical="center" wrapText="1"/>
    </xf>
    <xf numFmtId="1" fontId="9" fillId="2" borderId="20" xfId="0" applyNumberFormat="1" applyFont="1" applyFill="1" applyBorder="1" applyAlignment="1">
      <alignment horizontal="center" vertical="center"/>
    </xf>
    <xf numFmtId="0" fontId="15" fillId="2" borderId="58" xfId="0" applyFont="1" applyFill="1" applyBorder="1" applyAlignment="1">
      <alignment horizontal="center" vertical="center"/>
    </xf>
    <xf numFmtId="0" fontId="15" fillId="2" borderId="45" xfId="0" applyFont="1" applyFill="1" applyBorder="1" applyAlignment="1">
      <alignment horizontal="center" vertical="center"/>
    </xf>
    <xf numFmtId="0" fontId="12" fillId="0" borderId="0" xfId="1" applyFont="1" applyAlignment="1">
      <alignment horizontal="center"/>
    </xf>
    <xf numFmtId="0" fontId="15" fillId="3" borderId="45" xfId="2" applyFont="1" applyFill="1" applyBorder="1" applyAlignment="1">
      <alignment horizontal="center" vertical="center"/>
    </xf>
    <xf numFmtId="0" fontId="15" fillId="2" borderId="44" xfId="0" applyFont="1" applyFill="1" applyBorder="1" applyAlignment="1">
      <alignment horizontal="center" vertical="center"/>
    </xf>
    <xf numFmtId="0" fontId="15" fillId="3" borderId="46" xfId="2" applyFont="1" applyFill="1" applyBorder="1" applyAlignment="1">
      <alignment horizontal="center" vertical="center"/>
    </xf>
    <xf numFmtId="0" fontId="15" fillId="2" borderId="59" xfId="0" applyFont="1" applyFill="1" applyBorder="1" applyAlignment="1">
      <alignment horizontal="center" vertical="center"/>
    </xf>
    <xf numFmtId="0" fontId="11" fillId="0" borderId="0" xfId="1" applyFont="1" applyBorder="1" applyAlignment="1">
      <alignment horizontal="center" vertical="center" wrapText="1"/>
    </xf>
    <xf numFmtId="49" fontId="3" fillId="2" borderId="0" xfId="0" applyNumberFormat="1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49" fontId="3" fillId="2" borderId="20" xfId="0" applyNumberFormat="1" applyFont="1" applyFill="1" applyBorder="1" applyAlignment="1">
      <alignment horizontal="center" vertical="center"/>
    </xf>
    <xf numFmtId="0" fontId="9" fillId="2" borderId="29" xfId="0" applyFont="1" applyFill="1" applyBorder="1" applyAlignment="1">
      <alignment horizontal="center"/>
    </xf>
    <xf numFmtId="0" fontId="3" fillId="2" borderId="42" xfId="0" applyFont="1" applyFill="1" applyBorder="1" applyAlignment="1">
      <alignment horizontal="center" vertical="center"/>
    </xf>
    <xf numFmtId="0" fontId="3" fillId="2" borderId="57" xfId="0" applyFont="1" applyFill="1" applyBorder="1" applyAlignment="1">
      <alignment horizontal="center" vertical="center"/>
    </xf>
    <xf numFmtId="0" fontId="3" fillId="3" borderId="60" xfId="2" applyFont="1" applyFill="1" applyBorder="1" applyAlignment="1">
      <alignment horizontal="center" vertical="center" wrapText="1"/>
    </xf>
    <xf numFmtId="0" fontId="3" fillId="3" borderId="61" xfId="2" applyFont="1" applyFill="1" applyBorder="1" applyAlignment="1">
      <alignment horizontal="center" vertical="center" wrapText="1"/>
    </xf>
    <xf numFmtId="0" fontId="3" fillId="3" borderId="38" xfId="2" applyFont="1" applyFill="1" applyBorder="1" applyAlignment="1">
      <alignment horizontal="center" vertical="center" wrapText="1"/>
    </xf>
    <xf numFmtId="0" fontId="3" fillId="3" borderId="39" xfId="2" applyFont="1" applyFill="1" applyBorder="1" applyAlignment="1">
      <alignment horizontal="center" vertical="center" wrapText="1"/>
    </xf>
    <xf numFmtId="1" fontId="9" fillId="2" borderId="25" xfId="0" applyNumberFormat="1" applyFont="1" applyFill="1" applyBorder="1" applyAlignment="1">
      <alignment horizontal="center" vertical="center"/>
    </xf>
    <xf numFmtId="1" fontId="9" fillId="2" borderId="60" xfId="0" applyNumberFormat="1" applyFont="1" applyFill="1" applyBorder="1" applyAlignment="1">
      <alignment horizontal="center" vertical="center"/>
    </xf>
    <xf numFmtId="1" fontId="9" fillId="2" borderId="70" xfId="0" applyNumberFormat="1" applyFont="1" applyFill="1" applyBorder="1" applyAlignment="1">
      <alignment horizontal="center" vertical="center"/>
    </xf>
    <xf numFmtId="0" fontId="15" fillId="2" borderId="46" xfId="0" applyFont="1" applyFill="1" applyBorder="1" applyAlignment="1">
      <alignment horizontal="center" vertical="center"/>
    </xf>
    <xf numFmtId="0" fontId="15" fillId="2" borderId="27" xfId="0" applyFont="1" applyFill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/>
    </xf>
    <xf numFmtId="0" fontId="5" fillId="0" borderId="42" xfId="0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40" fillId="3" borderId="25" xfId="2" applyFont="1" applyFill="1" applyBorder="1" applyAlignment="1">
      <alignment horizontal="center" vertical="center"/>
    </xf>
    <xf numFmtId="1" fontId="9" fillId="2" borderId="43" xfId="0" applyNumberFormat="1" applyFont="1" applyFill="1" applyBorder="1" applyAlignment="1">
      <alignment horizontal="center" vertical="center"/>
    </xf>
    <xf numFmtId="1" fontId="9" fillId="2" borderId="44" xfId="0" applyNumberFormat="1" applyFont="1" applyFill="1" applyBorder="1" applyAlignment="1">
      <alignment horizontal="center" vertical="center"/>
    </xf>
    <xf numFmtId="0" fontId="40" fillId="3" borderId="26" xfId="2" applyFont="1" applyFill="1" applyBorder="1" applyAlignment="1">
      <alignment horizontal="center" vertical="center"/>
    </xf>
    <xf numFmtId="0" fontId="15" fillId="2" borderId="26" xfId="0" applyFont="1" applyFill="1" applyBorder="1" applyAlignment="1">
      <alignment horizontal="center" vertical="center"/>
    </xf>
    <xf numFmtId="0" fontId="43" fillId="0" borderId="37" xfId="0" applyFont="1" applyBorder="1" applyAlignment="1">
      <alignment horizontal="center" vertical="center"/>
    </xf>
    <xf numFmtId="0" fontId="43" fillId="0" borderId="53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0" fontId="15" fillId="2" borderId="12" xfId="0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9" fillId="3" borderId="60" xfId="2" applyFont="1" applyFill="1" applyBorder="1" applyAlignment="1">
      <alignment horizontal="center" vertical="center" wrapText="1"/>
    </xf>
    <xf numFmtId="0" fontId="9" fillId="3" borderId="61" xfId="2" applyFont="1" applyFill="1" applyBorder="1" applyAlignment="1">
      <alignment horizontal="center" vertical="center" wrapText="1"/>
    </xf>
    <xf numFmtId="0" fontId="45" fillId="2" borderId="62" xfId="0" applyFont="1" applyFill="1" applyBorder="1" applyAlignment="1">
      <alignment horizontal="center" vertical="center"/>
    </xf>
    <xf numFmtId="0" fontId="45" fillId="2" borderId="48" xfId="0" applyFont="1" applyFill="1" applyBorder="1" applyAlignment="1">
      <alignment horizontal="center" vertical="center"/>
    </xf>
    <xf numFmtId="0" fontId="45" fillId="2" borderId="66" xfId="0" applyFont="1" applyFill="1" applyBorder="1" applyAlignment="1">
      <alignment horizontal="center" vertical="center"/>
    </xf>
    <xf numFmtId="165" fontId="57" fillId="8" borderId="20" xfId="0" applyNumberFormat="1" applyFont="1" applyFill="1" applyBorder="1" applyAlignment="1">
      <alignment horizontal="center" vertical="center" wrapText="1"/>
    </xf>
    <xf numFmtId="0" fontId="57" fillId="8" borderId="23" xfId="0" applyFont="1" applyFill="1" applyBorder="1" applyAlignment="1"/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" fontId="9" fillId="2" borderId="20" xfId="0" applyNumberFormat="1" applyFont="1" applyFill="1" applyBorder="1" applyAlignment="1">
      <alignment horizontal="center" vertical="center" wrapText="1"/>
    </xf>
    <xf numFmtId="1" fontId="9" fillId="2" borderId="25" xfId="0" applyNumberFormat="1" applyFont="1" applyFill="1" applyBorder="1" applyAlignment="1">
      <alignment horizontal="center" vertical="center" wrapText="1"/>
    </xf>
    <xf numFmtId="1" fontId="9" fillId="2" borderId="29" xfId="0" applyNumberFormat="1" applyFont="1" applyFill="1" applyBorder="1" applyAlignment="1">
      <alignment horizontal="center" vertical="center" wrapText="1"/>
    </xf>
    <xf numFmtId="0" fontId="15" fillId="2" borderId="20" xfId="0" applyFont="1" applyFill="1" applyBorder="1" applyAlignment="1">
      <alignment horizontal="center" vertical="center" wrapText="1"/>
    </xf>
    <xf numFmtId="0" fontId="15" fillId="2" borderId="25" xfId="0" applyFont="1" applyFill="1" applyBorder="1" applyAlignment="1">
      <alignment horizontal="center" vertical="center" wrapText="1"/>
    </xf>
    <xf numFmtId="0" fontId="15" fillId="2" borderId="29" xfId="0" applyFont="1" applyFill="1" applyBorder="1" applyAlignment="1">
      <alignment horizontal="center" vertical="center" wrapText="1"/>
    </xf>
    <xf numFmtId="0" fontId="15" fillId="2" borderId="43" xfId="0" applyFont="1" applyFill="1" applyBorder="1" applyAlignment="1">
      <alignment horizontal="center" vertical="center" wrapText="1"/>
    </xf>
    <xf numFmtId="0" fontId="15" fillId="2" borderId="44" xfId="0" applyFont="1" applyFill="1" applyBorder="1" applyAlignment="1">
      <alignment horizontal="center" vertical="center" wrapText="1"/>
    </xf>
    <xf numFmtId="0" fontId="15" fillId="2" borderId="17" xfId="0" applyFont="1" applyFill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1" fontId="40" fillId="2" borderId="1" xfId="0" applyNumberFormat="1" applyFont="1" applyFill="1" applyBorder="1" applyAlignment="1">
      <alignment horizontal="center" vertical="center"/>
    </xf>
    <xf numFmtId="0" fontId="15" fillId="2" borderId="58" xfId="0" applyFont="1" applyFill="1" applyBorder="1" applyAlignment="1">
      <alignment horizontal="center" vertical="center" wrapText="1"/>
    </xf>
    <xf numFmtId="0" fontId="3" fillId="3" borderId="5" xfId="2" applyFont="1" applyFill="1" applyBorder="1" applyAlignment="1">
      <alignment horizontal="center" vertical="center" wrapText="1"/>
    </xf>
    <xf numFmtId="0" fontId="3" fillId="3" borderId="3" xfId="2" applyFont="1" applyFill="1" applyBorder="1" applyAlignment="1">
      <alignment horizontal="center" vertical="center" wrapText="1"/>
    </xf>
    <xf numFmtId="165" fontId="57" fillId="8" borderId="1" xfId="0" applyNumberFormat="1" applyFont="1" applyFill="1" applyBorder="1" applyAlignment="1">
      <alignment horizontal="center" vertical="center" wrapText="1"/>
    </xf>
    <xf numFmtId="0" fontId="57" fillId="8" borderId="1" xfId="0" applyFont="1" applyFill="1" applyBorder="1" applyAlignment="1"/>
    <xf numFmtId="1" fontId="9" fillId="2" borderId="43" xfId="0" applyNumberFormat="1" applyFont="1" applyFill="1" applyBorder="1" applyAlignment="1">
      <alignment horizontal="center" vertical="center" wrapText="1"/>
    </xf>
    <xf numFmtId="1" fontId="9" fillId="2" borderId="44" xfId="0" applyNumberFormat="1" applyFont="1" applyFill="1" applyBorder="1" applyAlignment="1">
      <alignment horizontal="center" vertical="center" wrapText="1"/>
    </xf>
    <xf numFmtId="1" fontId="9" fillId="2" borderId="13" xfId="0" applyNumberFormat="1" applyFont="1" applyFill="1" applyBorder="1" applyAlignment="1">
      <alignment horizontal="center" vertical="center" wrapText="1"/>
    </xf>
    <xf numFmtId="1" fontId="9" fillId="2" borderId="17" xfId="0" applyNumberFormat="1" applyFont="1" applyFill="1" applyBorder="1" applyAlignment="1">
      <alignment horizontal="center" vertical="center" wrapText="1"/>
    </xf>
    <xf numFmtId="0" fontId="4" fillId="0" borderId="7" xfId="0" applyFont="1" applyBorder="1"/>
    <xf numFmtId="0" fontId="0" fillId="0" borderId="7" xfId="0" applyBorder="1"/>
    <xf numFmtId="0" fontId="3" fillId="2" borderId="14" xfId="0" applyFont="1" applyFill="1" applyBorder="1" applyAlignment="1">
      <alignment horizontal="center" vertical="center"/>
    </xf>
    <xf numFmtId="0" fontId="15" fillId="2" borderId="16" xfId="0" applyFont="1" applyFill="1" applyBorder="1" applyAlignment="1">
      <alignment horizontal="center" vertical="center"/>
    </xf>
    <xf numFmtId="0" fontId="15" fillId="2" borderId="41" xfId="0" applyFont="1" applyFill="1" applyBorder="1" applyAlignment="1">
      <alignment horizontal="center" vertical="center"/>
    </xf>
    <xf numFmtId="1" fontId="9" fillId="2" borderId="19" xfId="0" applyNumberFormat="1" applyFont="1" applyFill="1" applyBorder="1" applyAlignment="1">
      <alignment horizontal="center" vertical="center"/>
    </xf>
    <xf numFmtId="1" fontId="9" fillId="2" borderId="24" xfId="0" applyNumberFormat="1" applyFont="1" applyFill="1" applyBorder="1" applyAlignment="1">
      <alignment horizontal="center" vertical="center"/>
    </xf>
    <xf numFmtId="1" fontId="9" fillId="2" borderId="28" xfId="0" applyNumberFormat="1" applyFont="1" applyFill="1" applyBorder="1" applyAlignment="1">
      <alignment horizontal="center" vertical="center"/>
    </xf>
    <xf numFmtId="0" fontId="15" fillId="2" borderId="19" xfId="0" applyFont="1" applyFill="1" applyBorder="1" applyAlignment="1">
      <alignment horizontal="center" vertical="center"/>
    </xf>
    <xf numFmtId="0" fontId="15" fillId="2" borderId="24" xfId="0" applyFont="1" applyFill="1" applyBorder="1" applyAlignment="1">
      <alignment horizontal="center" vertical="center"/>
    </xf>
    <xf numFmtId="0" fontId="15" fillId="2" borderId="28" xfId="0" applyFont="1" applyFill="1" applyBorder="1" applyAlignment="1">
      <alignment horizontal="center" vertical="center"/>
    </xf>
    <xf numFmtId="0" fontId="15" fillId="2" borderId="60" xfId="0" applyFont="1" applyFill="1" applyBorder="1" applyAlignment="1">
      <alignment horizontal="center" vertical="center"/>
    </xf>
    <xf numFmtId="0" fontId="15" fillId="2" borderId="70" xfId="0" applyFont="1" applyFill="1" applyBorder="1" applyAlignment="1">
      <alignment horizontal="center" vertical="center"/>
    </xf>
    <xf numFmtId="0" fontId="15" fillId="2" borderId="61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/>
    </xf>
    <xf numFmtId="0" fontId="9" fillId="3" borderId="72" xfId="2" applyFont="1" applyFill="1" applyBorder="1" applyAlignment="1">
      <alignment horizontal="center" vertical="center" wrapText="1"/>
    </xf>
    <xf numFmtId="0" fontId="9" fillId="3" borderId="71" xfId="2" applyFont="1" applyFill="1" applyBorder="1" applyAlignment="1">
      <alignment horizontal="center" vertical="center" wrapText="1"/>
    </xf>
    <xf numFmtId="0" fontId="15" fillId="2" borderId="12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/>
    </xf>
    <xf numFmtId="0" fontId="3" fillId="3" borderId="60" xfId="2" applyFont="1" applyFill="1" applyBorder="1" applyAlignment="1">
      <alignment horizontal="center" vertical="center"/>
    </xf>
    <xf numFmtId="0" fontId="3" fillId="3" borderId="61" xfId="2" applyFont="1" applyFill="1" applyBorder="1" applyAlignment="1">
      <alignment horizontal="center" vertical="center"/>
    </xf>
    <xf numFmtId="1" fontId="9" fillId="2" borderId="13" xfId="0" applyNumberFormat="1" applyFont="1" applyFill="1" applyBorder="1" applyAlignment="1">
      <alignment horizontal="center" vertical="center"/>
    </xf>
    <xf numFmtId="1" fontId="9" fillId="2" borderId="17" xfId="0" applyNumberFormat="1" applyFont="1" applyFill="1" applyBorder="1" applyAlignment="1">
      <alignment horizontal="center" vertical="center"/>
    </xf>
    <xf numFmtId="0" fontId="9" fillId="3" borderId="5" xfId="2" applyFont="1" applyFill="1" applyBorder="1" applyAlignment="1">
      <alignment horizontal="center" vertical="center" wrapText="1"/>
    </xf>
    <xf numFmtId="0" fontId="9" fillId="3" borderId="3" xfId="2" applyFont="1" applyFill="1" applyBorder="1" applyAlignment="1">
      <alignment horizontal="center" vertical="center" wrapText="1"/>
    </xf>
    <xf numFmtId="1" fontId="40" fillId="2" borderId="45" xfId="0" applyNumberFormat="1" applyFont="1" applyFill="1" applyBorder="1" applyAlignment="1">
      <alignment horizontal="center" vertical="center"/>
    </xf>
    <xf numFmtId="1" fontId="40" fillId="2" borderId="46" xfId="0" applyNumberFormat="1" applyFont="1" applyFill="1" applyBorder="1" applyAlignment="1">
      <alignment horizontal="center" vertical="center"/>
    </xf>
    <xf numFmtId="0" fontId="3" fillId="2" borderId="48" xfId="0" applyFont="1" applyFill="1" applyBorder="1" applyAlignment="1">
      <alignment horizontal="center" vertical="center"/>
    </xf>
    <xf numFmtId="0" fontId="3" fillId="2" borderId="66" xfId="0" applyFont="1" applyFill="1" applyBorder="1" applyAlignment="1">
      <alignment horizontal="center" vertical="center"/>
    </xf>
    <xf numFmtId="1" fontId="9" fillId="2" borderId="29" xfId="0" applyNumberFormat="1" applyFont="1" applyFill="1" applyBorder="1" applyAlignment="1">
      <alignment horizontal="center" vertical="center"/>
    </xf>
    <xf numFmtId="0" fontId="3" fillId="2" borderId="62" xfId="0" applyFont="1" applyFill="1" applyBorder="1" applyAlignment="1">
      <alignment horizontal="center" vertical="center"/>
    </xf>
    <xf numFmtId="49" fontId="9" fillId="0" borderId="8" xfId="0" applyNumberFormat="1" applyFont="1" applyBorder="1" applyAlignment="1">
      <alignment horizontal="center" vertical="center"/>
    </xf>
    <xf numFmtId="49" fontId="9" fillId="0" borderId="9" xfId="0" applyNumberFormat="1" applyFont="1" applyBorder="1" applyAlignment="1">
      <alignment horizontal="center" vertical="center"/>
    </xf>
    <xf numFmtId="49" fontId="9" fillId="0" borderId="2" xfId="0" applyNumberFormat="1" applyFont="1" applyBorder="1" applyAlignment="1">
      <alignment horizontal="center" vertical="center"/>
    </xf>
    <xf numFmtId="0" fontId="15" fillId="2" borderId="43" xfId="0" applyFont="1" applyFill="1" applyBorder="1" applyAlignment="1">
      <alignment horizontal="center" vertical="center"/>
    </xf>
    <xf numFmtId="0" fontId="15" fillId="2" borderId="17" xfId="0" applyFont="1" applyFill="1" applyBorder="1" applyAlignment="1">
      <alignment horizontal="center" vertical="center"/>
    </xf>
    <xf numFmtId="49" fontId="3" fillId="0" borderId="8" xfId="0" applyNumberFormat="1" applyFont="1" applyBorder="1" applyAlignment="1">
      <alignment horizontal="center" vertical="center"/>
    </xf>
    <xf numFmtId="49" fontId="3" fillId="0" borderId="9" xfId="0" applyNumberFormat="1" applyFont="1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/>
    </xf>
    <xf numFmtId="1" fontId="9" fillId="2" borderId="38" xfId="0" applyNumberFormat="1" applyFont="1" applyFill="1" applyBorder="1" applyAlignment="1">
      <alignment horizontal="center" vertical="center"/>
    </xf>
    <xf numFmtId="1" fontId="9" fillId="0" borderId="0" xfId="0" applyNumberFormat="1" applyFont="1" applyBorder="1" applyAlignment="1">
      <alignment horizontal="left" vertical="center"/>
    </xf>
    <xf numFmtId="0" fontId="9" fillId="0" borderId="0" xfId="0" applyFont="1" applyFill="1" applyAlignment="1"/>
    <xf numFmtId="1" fontId="9" fillId="0" borderId="0" xfId="0" applyNumberFormat="1" applyFont="1" applyBorder="1" applyAlignment="1">
      <alignment horizontal="left" vertical="center" wrapText="1"/>
    </xf>
    <xf numFmtId="0" fontId="0" fillId="0" borderId="19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15" fillId="2" borderId="19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horizontal="left" vertical="center"/>
    </xf>
    <xf numFmtId="0" fontId="5" fillId="0" borderId="37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0" fontId="5" fillId="0" borderId="54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67" xfId="0" applyFont="1" applyBorder="1" applyAlignment="1">
      <alignment horizontal="center"/>
    </xf>
    <xf numFmtId="0" fontId="15" fillId="2" borderId="38" xfId="2" applyFont="1" applyFill="1" applyBorder="1" applyAlignment="1">
      <alignment horizontal="center" vertical="center" wrapText="1"/>
    </xf>
    <xf numFmtId="0" fontId="15" fillId="2" borderId="57" xfId="2" applyFont="1" applyFill="1" applyBorder="1" applyAlignment="1">
      <alignment horizontal="center" vertical="center" wrapText="1"/>
    </xf>
    <xf numFmtId="0" fontId="4" fillId="0" borderId="0" xfId="0" applyFont="1" applyBorder="1" applyAlignment="1"/>
    <xf numFmtId="0" fontId="5" fillId="0" borderId="62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5" fillId="0" borderId="66" xfId="0" applyFont="1" applyBorder="1" applyAlignment="1">
      <alignment horizontal="center" vertical="center"/>
    </xf>
    <xf numFmtId="49" fontId="37" fillId="0" borderId="1" xfId="0" applyNumberFormat="1" applyFont="1" applyBorder="1" applyAlignment="1">
      <alignment horizontal="center" vertical="center"/>
    </xf>
    <xf numFmtId="49" fontId="37" fillId="0" borderId="8" xfId="0" applyNumberFormat="1" applyFont="1" applyBorder="1" applyAlignment="1">
      <alignment horizontal="center" vertical="center"/>
    </xf>
    <xf numFmtId="49" fontId="37" fillId="0" borderId="9" xfId="0" applyNumberFormat="1" applyFont="1" applyBorder="1" applyAlignment="1">
      <alignment horizontal="center" vertical="center"/>
    </xf>
    <xf numFmtId="49" fontId="37" fillId="0" borderId="2" xfId="0" applyNumberFormat="1" applyFont="1" applyBorder="1" applyAlignment="1">
      <alignment horizontal="center" vertical="center"/>
    </xf>
    <xf numFmtId="49" fontId="38" fillId="0" borderId="1" xfId="0" applyNumberFormat="1" applyFont="1" applyBorder="1" applyAlignment="1">
      <alignment horizontal="center" vertical="center"/>
    </xf>
    <xf numFmtId="49" fontId="37" fillId="0" borderId="1" xfId="0" applyNumberFormat="1" applyFont="1" applyFill="1" applyBorder="1" applyAlignment="1">
      <alignment horizontal="center" vertical="center"/>
    </xf>
    <xf numFmtId="0" fontId="4" fillId="0" borderId="0" xfId="0" applyFont="1" applyBorder="1"/>
    <xf numFmtId="49" fontId="3" fillId="2" borderId="38" xfId="0" applyNumberFormat="1" applyFont="1" applyFill="1" applyBorder="1" applyAlignment="1">
      <alignment horizontal="center" vertical="center"/>
    </xf>
    <xf numFmtId="0" fontId="4" fillId="0" borderId="45" xfId="0" applyFont="1" applyBorder="1" applyAlignment="1">
      <alignment horizontal="center"/>
    </xf>
    <xf numFmtId="0" fontId="0" fillId="0" borderId="38" xfId="0" applyFont="1" applyBorder="1" applyAlignment="1">
      <alignment horizontal="center" vertical="center" wrapText="1"/>
    </xf>
    <xf numFmtId="0" fontId="0" fillId="0" borderId="58" xfId="0" applyFont="1" applyBorder="1" applyAlignment="1">
      <alignment horizontal="center" vertical="center" wrapText="1"/>
    </xf>
    <xf numFmtId="0" fontId="0" fillId="0" borderId="69" xfId="0" applyFont="1" applyBorder="1" applyAlignment="1">
      <alignment horizontal="center" vertical="center" wrapText="1"/>
    </xf>
    <xf numFmtId="0" fontId="15" fillId="2" borderId="38" xfId="0" applyFont="1" applyFill="1" applyBorder="1" applyAlignment="1">
      <alignment horizontal="center" vertical="center" wrapText="1"/>
    </xf>
    <xf numFmtId="0" fontId="50" fillId="5" borderId="25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5" borderId="26" xfId="0" applyFont="1" applyFill="1" applyBorder="1" applyAlignment="1">
      <alignment horizontal="center" vertical="center"/>
    </xf>
    <xf numFmtId="0" fontId="3" fillId="5" borderId="25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3" fillId="5" borderId="26" xfId="0" applyFont="1" applyFill="1" applyBorder="1" applyAlignment="1">
      <alignment horizontal="center" vertical="center"/>
    </xf>
    <xf numFmtId="0" fontId="1" fillId="0" borderId="1" xfId="4" applyFont="1" applyBorder="1" applyAlignment="1">
      <alignment horizontal="center"/>
    </xf>
    <xf numFmtId="0" fontId="1" fillId="2" borderId="1" xfId="4" applyFont="1" applyFill="1" applyBorder="1" applyAlignment="1">
      <alignment horizontal="center" vertical="center"/>
    </xf>
    <xf numFmtId="0" fontId="1" fillId="2" borderId="26" xfId="4" applyFont="1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8" xfId="0" applyFill="1" applyBorder="1" applyAlignment="1">
      <alignment horizontal="left" vertical="center" wrapText="1" indent="18"/>
    </xf>
    <xf numFmtId="0" fontId="0" fillId="2" borderId="9" xfId="0" applyFill="1" applyBorder="1" applyAlignment="1">
      <alignment horizontal="left" vertical="center" indent="18"/>
    </xf>
    <xf numFmtId="0" fontId="0" fillId="2" borderId="2" xfId="0" applyFill="1" applyBorder="1" applyAlignment="1">
      <alignment horizontal="left" vertical="center" indent="18"/>
    </xf>
    <xf numFmtId="0" fontId="0" fillId="2" borderId="8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/>
    </xf>
    <xf numFmtId="0" fontId="0" fillId="2" borderId="33" xfId="0" applyFill="1" applyBorder="1" applyAlignment="1">
      <alignment horizontal="center" vertical="center"/>
    </xf>
    <xf numFmtId="0" fontId="49" fillId="5" borderId="25" xfId="4" applyFont="1" applyFill="1" applyBorder="1" applyAlignment="1">
      <alignment horizontal="center" vertical="center" wrapText="1"/>
    </xf>
    <xf numFmtId="0" fontId="45" fillId="5" borderId="1" xfId="4" applyFont="1" applyFill="1" applyBorder="1" applyAlignment="1">
      <alignment horizontal="center" vertical="center"/>
    </xf>
    <xf numFmtId="0" fontId="45" fillId="5" borderId="26" xfId="4" applyFont="1" applyFill="1" applyBorder="1" applyAlignment="1">
      <alignment horizontal="center" vertical="center"/>
    </xf>
    <xf numFmtId="0" fontId="0" fillId="7" borderId="25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/>
    </xf>
    <xf numFmtId="0" fontId="0" fillId="7" borderId="26" xfId="0" applyFill="1" applyBorder="1" applyAlignment="1">
      <alignment horizontal="center"/>
    </xf>
    <xf numFmtId="0" fontId="43" fillId="5" borderId="25" xfId="0" applyFont="1" applyFill="1" applyBorder="1" applyAlignment="1">
      <alignment horizontal="center" vertical="center"/>
    </xf>
    <xf numFmtId="0" fontId="43" fillId="5" borderId="1" xfId="0" applyFont="1" applyFill="1" applyBorder="1" applyAlignment="1">
      <alignment horizontal="center" vertical="center"/>
    </xf>
    <xf numFmtId="0" fontId="43" fillId="5" borderId="26" xfId="0" applyFont="1" applyFill="1" applyBorder="1" applyAlignment="1">
      <alignment horizontal="center" vertical="center"/>
    </xf>
    <xf numFmtId="0" fontId="43" fillId="5" borderId="1" xfId="0" applyFont="1" applyFill="1" applyBorder="1" applyAlignment="1">
      <alignment horizontal="center"/>
    </xf>
    <xf numFmtId="0" fontId="43" fillId="5" borderId="26" xfId="0" applyFont="1" applyFill="1" applyBorder="1" applyAlignment="1">
      <alignment horizontal="center"/>
    </xf>
    <xf numFmtId="0" fontId="0" fillId="2" borderId="25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2" borderId="8" xfId="0" applyFont="1" applyFill="1" applyBorder="1" applyAlignment="1">
      <alignment horizontal="center"/>
    </xf>
    <xf numFmtId="0" fontId="0" fillId="2" borderId="9" xfId="0" applyFont="1" applyFill="1" applyBorder="1" applyAlignment="1">
      <alignment horizontal="center"/>
    </xf>
    <xf numFmtId="0" fontId="0" fillId="2" borderId="33" xfId="0" applyFont="1" applyFill="1" applyBorder="1" applyAlignment="1">
      <alignment horizontal="center"/>
    </xf>
    <xf numFmtId="0" fontId="0" fillId="7" borderId="25" xfId="0" applyFont="1" applyFill="1" applyBorder="1" applyAlignment="1">
      <alignment horizontal="center" vertical="center"/>
    </xf>
    <xf numFmtId="0" fontId="0" fillId="7" borderId="1" xfId="0" applyFont="1" applyFill="1" applyBorder="1" applyAlignment="1">
      <alignment horizontal="center" vertical="center"/>
    </xf>
    <xf numFmtId="0" fontId="0" fillId="7" borderId="1" xfId="0" applyFont="1" applyFill="1" applyBorder="1" applyAlignment="1">
      <alignment horizontal="center"/>
    </xf>
    <xf numFmtId="0" fontId="0" fillId="7" borderId="26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26" xfId="0" applyFill="1" applyBorder="1" applyAlignment="1">
      <alignment horizontal="center"/>
    </xf>
    <xf numFmtId="0" fontId="4" fillId="2" borderId="25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/>
    </xf>
    <xf numFmtId="0" fontId="0" fillId="2" borderId="26" xfId="0" applyFont="1" applyFill="1" applyBorder="1" applyAlignment="1">
      <alignment horizontal="center"/>
    </xf>
    <xf numFmtId="0" fontId="4" fillId="7" borderId="25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0" fontId="43" fillId="6" borderId="25" xfId="0" applyFont="1" applyFill="1" applyBorder="1" applyAlignment="1">
      <alignment horizontal="center" vertical="center"/>
    </xf>
    <xf numFmtId="0" fontId="43" fillId="6" borderId="1" xfId="0" applyFont="1" applyFill="1" applyBorder="1" applyAlignment="1">
      <alignment horizontal="center" vertical="center"/>
    </xf>
    <xf numFmtId="0" fontId="43" fillId="6" borderId="26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  <xf numFmtId="0" fontId="29" fillId="0" borderId="16" xfId="0" applyFont="1" applyBorder="1" applyAlignment="1">
      <alignment horizontal="center"/>
    </xf>
    <xf numFmtId="0" fontId="29" fillId="0" borderId="17" xfId="0" applyFont="1" applyBorder="1" applyAlignment="1">
      <alignment horizontal="center"/>
    </xf>
    <xf numFmtId="0" fontId="29" fillId="0" borderId="18" xfId="0" applyFont="1" applyBorder="1" applyAlignment="1">
      <alignment horizontal="center"/>
    </xf>
    <xf numFmtId="0" fontId="47" fillId="0" borderId="11" xfId="0" applyFont="1" applyBorder="1" applyAlignment="1">
      <alignment horizontal="center" vertical="center" textRotation="90"/>
    </xf>
    <xf numFmtId="0" fontId="47" fillId="0" borderId="8" xfId="0" applyFont="1" applyBorder="1" applyAlignment="1">
      <alignment horizontal="center" vertical="center" textRotation="90"/>
    </xf>
    <xf numFmtId="0" fontId="0" fillId="2" borderId="0" xfId="0" applyFont="1" applyFill="1" applyBorder="1" applyAlignment="1">
      <alignment horizontal="center" vertical="center" wrapText="1"/>
    </xf>
    <xf numFmtId="0" fontId="0" fillId="2" borderId="45" xfId="0" applyFont="1" applyFill="1" applyBorder="1" applyAlignment="1">
      <alignment horizontal="center" vertical="center"/>
    </xf>
    <xf numFmtId="0" fontId="0" fillId="2" borderId="44" xfId="0" applyFont="1" applyFill="1" applyBorder="1" applyAlignment="1">
      <alignment horizontal="center" vertical="center"/>
    </xf>
    <xf numFmtId="0" fontId="0" fillId="2" borderId="47" xfId="0" applyFont="1" applyFill="1" applyBorder="1" applyAlignment="1">
      <alignment horizontal="center" vertical="center"/>
    </xf>
    <xf numFmtId="0" fontId="0" fillId="2" borderId="5" xfId="0" applyFont="1" applyFill="1" applyBorder="1" applyAlignment="1">
      <alignment horizontal="center" vertical="center" wrapText="1"/>
    </xf>
    <xf numFmtId="0" fontId="0" fillId="2" borderId="6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2" fontId="43" fillId="2" borderId="46" xfId="0" applyNumberFormat="1" applyFont="1" applyFill="1" applyBorder="1" applyAlignment="1">
      <alignment horizontal="center" vertical="center"/>
    </xf>
    <xf numFmtId="2" fontId="43" fillId="2" borderId="59" xfId="0" applyNumberFormat="1" applyFont="1" applyFill="1" applyBorder="1" applyAlignment="1">
      <alignment horizontal="center" vertical="center"/>
    </xf>
    <xf numFmtId="2" fontId="43" fillId="2" borderId="27" xfId="0" applyNumberFormat="1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center" vertical="center" wrapText="1"/>
    </xf>
    <xf numFmtId="0" fontId="43" fillId="2" borderId="0" xfId="0" applyFont="1" applyFill="1" applyBorder="1" applyAlignment="1">
      <alignment horizontal="center" vertical="center" wrapText="1"/>
    </xf>
    <xf numFmtId="0" fontId="66" fillId="0" borderId="0" xfId="1" applyFont="1" applyBorder="1" applyAlignment="1">
      <alignment horizontal="center"/>
    </xf>
    <xf numFmtId="3" fontId="73" fillId="13" borderId="7" xfId="0" applyNumberFormat="1" applyFont="1" applyFill="1" applyBorder="1" applyAlignment="1">
      <alignment horizontal="left" vertical="center"/>
    </xf>
    <xf numFmtId="0" fontId="74" fillId="13" borderId="7" xfId="0" applyFont="1" applyFill="1" applyBorder="1" applyAlignment="1">
      <alignment vertical="center"/>
    </xf>
    <xf numFmtId="3" fontId="75" fillId="0" borderId="1" xfId="0" applyNumberFormat="1" applyFont="1" applyFill="1" applyBorder="1" applyAlignment="1">
      <alignment horizontal="left" vertical="center"/>
    </xf>
    <xf numFmtId="0" fontId="75" fillId="0" borderId="1" xfId="0" applyFont="1" applyBorder="1" applyAlignment="1">
      <alignment vertical="center"/>
    </xf>
    <xf numFmtId="164" fontId="75" fillId="0" borderId="1" xfId="0" applyNumberFormat="1" applyFont="1" applyBorder="1" applyAlignment="1">
      <alignment horizontal="center" vertical="center"/>
    </xf>
    <xf numFmtId="3" fontId="76" fillId="0" borderId="1" xfId="0" applyNumberFormat="1" applyFont="1" applyFill="1" applyBorder="1" applyAlignment="1">
      <alignment vertical="center"/>
    </xf>
    <xf numFmtId="3" fontId="73" fillId="13" borderId="0" xfId="0" applyNumberFormat="1" applyFont="1" applyFill="1" applyBorder="1" applyAlignment="1">
      <alignment horizontal="left" vertical="center"/>
    </xf>
    <xf numFmtId="0" fontId="74" fillId="13" borderId="0" xfId="0" applyFont="1" applyFill="1" applyBorder="1" applyAlignment="1">
      <alignment vertical="center"/>
    </xf>
    <xf numFmtId="164" fontId="75" fillId="13" borderId="0" xfId="0" applyNumberFormat="1" applyFont="1" applyFill="1" applyBorder="1" applyAlignment="1">
      <alignment horizontal="center" vertical="center"/>
    </xf>
    <xf numFmtId="0" fontId="76" fillId="0" borderId="1" xfId="0" applyFont="1" applyFill="1" applyBorder="1" applyAlignment="1"/>
    <xf numFmtId="0" fontId="75" fillId="0" borderId="1" xfId="0" applyFont="1" applyBorder="1" applyAlignment="1"/>
    <xf numFmtId="0" fontId="77" fillId="0" borderId="1" xfId="0" applyFont="1" applyFill="1" applyBorder="1" applyAlignment="1">
      <alignment vertical="center"/>
    </xf>
    <xf numFmtId="0" fontId="12" fillId="13" borderId="73" xfId="0" applyFont="1" applyFill="1" applyBorder="1" applyAlignment="1">
      <alignment horizontal="left"/>
    </xf>
    <xf numFmtId="0" fontId="0" fillId="13" borderId="73" xfId="0" applyFill="1" applyBorder="1" applyAlignment="1">
      <alignment horizontal="left"/>
    </xf>
    <xf numFmtId="0" fontId="70" fillId="0" borderId="8" xfId="0" applyFont="1" applyBorder="1" applyAlignment="1">
      <alignment horizontal="left"/>
    </xf>
    <xf numFmtId="0" fontId="70" fillId="0" borderId="9" xfId="0" applyFont="1" applyBorder="1" applyAlignment="1">
      <alignment horizontal="left"/>
    </xf>
    <xf numFmtId="0" fontId="70" fillId="0" borderId="2" xfId="0" applyFont="1" applyBorder="1" applyAlignment="1">
      <alignment horizontal="left"/>
    </xf>
  </cellXfs>
  <cellStyles count="7">
    <cellStyle name="Гиперссылка" xfId="6" builtinId="8"/>
    <cellStyle name="Обычный" xfId="0" builtinId="0"/>
    <cellStyle name="Обычный 2" xfId="1"/>
    <cellStyle name="Обычный 2 2" xfId="2"/>
    <cellStyle name="Обычный 3" xfId="3"/>
    <cellStyle name="Обычный 4" xfId="4"/>
    <cellStyle name="Обычный 6" xf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7" Type="http://schemas.openxmlformats.org/officeDocument/2006/relationships/image" Target="../media/image24.jpeg"/><Relationship Id="rId2" Type="http://schemas.openxmlformats.org/officeDocument/2006/relationships/image" Target="../media/image20.png"/><Relationship Id="rId1" Type="http://schemas.openxmlformats.org/officeDocument/2006/relationships/image" Target="../media/image19.jpeg"/><Relationship Id="rId6" Type="http://schemas.openxmlformats.org/officeDocument/2006/relationships/image" Target="../media/image23.jpeg"/><Relationship Id="rId5" Type="http://schemas.openxmlformats.org/officeDocument/2006/relationships/image" Target="../media/image4.png"/><Relationship Id="rId4" Type="http://schemas.openxmlformats.org/officeDocument/2006/relationships/image" Target="../media/image2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7" Type="http://schemas.openxmlformats.org/officeDocument/2006/relationships/image" Target="../media/image24.jpeg"/><Relationship Id="rId2" Type="http://schemas.openxmlformats.org/officeDocument/2006/relationships/image" Target="../media/image30.png"/><Relationship Id="rId1" Type="http://schemas.openxmlformats.org/officeDocument/2006/relationships/image" Target="../media/image19.jpeg"/><Relationship Id="rId6" Type="http://schemas.openxmlformats.org/officeDocument/2006/relationships/image" Target="../media/image23.jpeg"/><Relationship Id="rId5" Type="http://schemas.openxmlformats.org/officeDocument/2006/relationships/image" Target="../media/image4.png"/><Relationship Id="rId4" Type="http://schemas.openxmlformats.org/officeDocument/2006/relationships/image" Target="../media/image2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jpeg"/><Relationship Id="rId2" Type="http://schemas.openxmlformats.org/officeDocument/2006/relationships/image" Target="../media/image34.jpeg"/><Relationship Id="rId1" Type="http://schemas.openxmlformats.org/officeDocument/2006/relationships/image" Target="../media/image33.jpeg"/><Relationship Id="rId4" Type="http://schemas.openxmlformats.org/officeDocument/2006/relationships/image" Target="../media/image36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&#1055;&#1056;&#1040;&#1049;&#1057;%20&#1051;&#1048;&#1057;&#1058;%20FOROOM%2013.07..2015.xls" TargetMode="Externa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2" Type="http://schemas.openxmlformats.org/officeDocument/2006/relationships/image" Target="../media/image4.png"/><Relationship Id="rId1" Type="http://schemas.openxmlformats.org/officeDocument/2006/relationships/image" Target="../media/image2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4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jpeg"/><Relationship Id="rId3" Type="http://schemas.openxmlformats.org/officeDocument/2006/relationships/image" Target="../media/image5.jpeg"/><Relationship Id="rId7" Type="http://schemas.openxmlformats.org/officeDocument/2006/relationships/image" Target="../media/image13.jpeg"/><Relationship Id="rId2" Type="http://schemas.openxmlformats.org/officeDocument/2006/relationships/image" Target="../media/image4.png"/><Relationship Id="rId1" Type="http://schemas.openxmlformats.org/officeDocument/2006/relationships/image" Target="../media/image10.jpeg"/><Relationship Id="rId6" Type="http://schemas.openxmlformats.org/officeDocument/2006/relationships/image" Target="../media/image12.jpeg"/><Relationship Id="rId5" Type="http://schemas.openxmlformats.org/officeDocument/2006/relationships/image" Target="../media/image6.jpeg"/><Relationship Id="rId10" Type="http://schemas.openxmlformats.org/officeDocument/2006/relationships/image" Target="../media/image16.jpeg"/><Relationship Id="rId4" Type="http://schemas.openxmlformats.org/officeDocument/2006/relationships/image" Target="../media/image11.jpeg"/><Relationship Id="rId9" Type="http://schemas.openxmlformats.org/officeDocument/2006/relationships/image" Target="../media/image15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4.png"/><Relationship Id="rId1" Type="http://schemas.openxmlformats.org/officeDocument/2006/relationships/image" Target="../media/image17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7" Type="http://schemas.openxmlformats.org/officeDocument/2006/relationships/image" Target="../media/image24.jpeg"/><Relationship Id="rId2" Type="http://schemas.openxmlformats.org/officeDocument/2006/relationships/image" Target="../media/image20.png"/><Relationship Id="rId1" Type="http://schemas.openxmlformats.org/officeDocument/2006/relationships/image" Target="../media/image19.jpeg"/><Relationship Id="rId6" Type="http://schemas.openxmlformats.org/officeDocument/2006/relationships/image" Target="../media/image23.jpeg"/><Relationship Id="rId5" Type="http://schemas.openxmlformats.org/officeDocument/2006/relationships/image" Target="../media/image4.png"/><Relationship Id="rId4" Type="http://schemas.openxmlformats.org/officeDocument/2006/relationships/image" Target="../media/image22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3" Type="http://schemas.openxmlformats.org/officeDocument/2006/relationships/image" Target="../media/image26.png"/><Relationship Id="rId7" Type="http://schemas.openxmlformats.org/officeDocument/2006/relationships/image" Target="../media/image21.png"/><Relationship Id="rId12" Type="http://schemas.openxmlformats.org/officeDocument/2006/relationships/image" Target="../media/image24.jpeg"/><Relationship Id="rId2" Type="http://schemas.openxmlformats.org/officeDocument/2006/relationships/image" Target="../media/image25.png"/><Relationship Id="rId1" Type="http://schemas.openxmlformats.org/officeDocument/2006/relationships/image" Target="../media/image19.jpeg"/><Relationship Id="rId6" Type="http://schemas.openxmlformats.org/officeDocument/2006/relationships/image" Target="../media/image29.png"/><Relationship Id="rId11" Type="http://schemas.openxmlformats.org/officeDocument/2006/relationships/image" Target="../media/image23.jpeg"/><Relationship Id="rId5" Type="http://schemas.openxmlformats.org/officeDocument/2006/relationships/image" Target="../media/image28.png"/><Relationship Id="rId10" Type="http://schemas.openxmlformats.org/officeDocument/2006/relationships/image" Target="../media/image4.png"/><Relationship Id="rId4" Type="http://schemas.openxmlformats.org/officeDocument/2006/relationships/image" Target="../media/image27.png"/><Relationship Id="rId9" Type="http://schemas.openxmlformats.org/officeDocument/2006/relationships/image" Target="../media/image3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4714875</xdr:colOff>
      <xdr:row>0</xdr:row>
      <xdr:rowOff>76200</xdr:rowOff>
    </xdr:from>
    <xdr:to>
      <xdr:col>0</xdr:col>
      <xdr:colOff>6057900</xdr:colOff>
      <xdr:row>2</xdr:row>
      <xdr:rowOff>133908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14875" y="76200"/>
          <a:ext cx="1343025" cy="43870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76200</xdr:colOff>
      <xdr:row>0</xdr:row>
      <xdr:rowOff>38100</xdr:rowOff>
    </xdr:from>
    <xdr:to>
      <xdr:col>20</xdr:col>
      <xdr:colOff>577383</xdr:colOff>
      <xdr:row>2</xdr:row>
      <xdr:rowOff>161925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925550" y="38100"/>
          <a:ext cx="1720382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3345130</xdr:colOff>
      <xdr:row>67</xdr:row>
      <xdr:rowOff>41484</xdr:rowOff>
    </xdr:from>
    <xdr:to>
      <xdr:col>2</xdr:col>
      <xdr:colOff>6623</xdr:colOff>
      <xdr:row>67</xdr:row>
      <xdr:rowOff>149016</xdr:rowOff>
    </xdr:to>
    <xdr:pic>
      <xdr:nvPicPr>
        <xdr:cNvPr id="3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30705" y="1571963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71</xdr:row>
      <xdr:rowOff>60534</xdr:rowOff>
    </xdr:from>
    <xdr:to>
      <xdr:col>2</xdr:col>
      <xdr:colOff>6623</xdr:colOff>
      <xdr:row>71</xdr:row>
      <xdr:rowOff>168066</xdr:rowOff>
    </xdr:to>
    <xdr:pic>
      <xdr:nvPicPr>
        <xdr:cNvPr id="4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30705" y="1653878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75</xdr:row>
      <xdr:rowOff>51009</xdr:rowOff>
    </xdr:from>
    <xdr:to>
      <xdr:col>2</xdr:col>
      <xdr:colOff>5666</xdr:colOff>
      <xdr:row>75</xdr:row>
      <xdr:rowOff>158541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30705" y="17529384"/>
          <a:ext cx="2913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76</xdr:row>
      <xdr:rowOff>70059</xdr:rowOff>
    </xdr:from>
    <xdr:to>
      <xdr:col>2</xdr:col>
      <xdr:colOff>6623</xdr:colOff>
      <xdr:row>76</xdr:row>
      <xdr:rowOff>177591</xdr:rowOff>
    </xdr:to>
    <xdr:pic>
      <xdr:nvPicPr>
        <xdr:cNvPr id="6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30705" y="1794848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77</xdr:row>
      <xdr:rowOff>70059</xdr:rowOff>
    </xdr:from>
    <xdr:to>
      <xdr:col>2</xdr:col>
      <xdr:colOff>5666</xdr:colOff>
      <xdr:row>77</xdr:row>
      <xdr:rowOff>177591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30705" y="18348534"/>
          <a:ext cx="2913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78</xdr:row>
      <xdr:rowOff>60534</xdr:rowOff>
    </xdr:from>
    <xdr:to>
      <xdr:col>2</xdr:col>
      <xdr:colOff>6623</xdr:colOff>
      <xdr:row>78</xdr:row>
      <xdr:rowOff>168066</xdr:rowOff>
    </xdr:to>
    <xdr:pic>
      <xdr:nvPicPr>
        <xdr:cNvPr id="8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30705" y="1853903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80</xdr:row>
      <xdr:rowOff>60534</xdr:rowOff>
    </xdr:from>
    <xdr:to>
      <xdr:col>2</xdr:col>
      <xdr:colOff>5666</xdr:colOff>
      <xdr:row>80</xdr:row>
      <xdr:rowOff>168066</xdr:rowOff>
    </xdr:to>
    <xdr:pic>
      <xdr:nvPicPr>
        <xdr:cNvPr id="9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30705" y="18939084"/>
          <a:ext cx="2913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3326080</xdr:colOff>
      <xdr:row>76</xdr:row>
      <xdr:rowOff>51009</xdr:rowOff>
    </xdr:from>
    <xdr:ext cx="796" cy="107532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30705" y="179294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77</xdr:row>
      <xdr:rowOff>51009</xdr:rowOff>
    </xdr:from>
    <xdr:ext cx="796" cy="107532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30705" y="1832948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78</xdr:row>
      <xdr:rowOff>51009</xdr:rowOff>
    </xdr:from>
    <xdr:ext cx="796" cy="107532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30705" y="1852950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3335605</xdr:colOff>
      <xdr:row>81</xdr:row>
      <xdr:rowOff>60534</xdr:rowOff>
    </xdr:from>
    <xdr:to>
      <xdr:col>2</xdr:col>
      <xdr:colOff>6623</xdr:colOff>
      <xdr:row>81</xdr:row>
      <xdr:rowOff>168066</xdr:rowOff>
    </xdr:to>
    <xdr:pic>
      <xdr:nvPicPr>
        <xdr:cNvPr id="13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30705" y="1933913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82</xdr:row>
      <xdr:rowOff>60534</xdr:rowOff>
    </xdr:from>
    <xdr:to>
      <xdr:col>2</xdr:col>
      <xdr:colOff>5666</xdr:colOff>
      <xdr:row>82</xdr:row>
      <xdr:rowOff>168066</xdr:rowOff>
    </xdr:to>
    <xdr:pic>
      <xdr:nvPicPr>
        <xdr:cNvPr id="14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30705" y="19739184"/>
          <a:ext cx="2913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3345130</xdr:colOff>
      <xdr:row>76</xdr:row>
      <xdr:rowOff>41484</xdr:rowOff>
    </xdr:from>
    <xdr:to>
      <xdr:col>2</xdr:col>
      <xdr:colOff>6623</xdr:colOff>
      <xdr:row>76</xdr:row>
      <xdr:rowOff>149016</xdr:rowOff>
    </xdr:to>
    <xdr:pic>
      <xdr:nvPicPr>
        <xdr:cNvPr id="15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665308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80</xdr:row>
      <xdr:rowOff>60534</xdr:rowOff>
    </xdr:from>
    <xdr:to>
      <xdr:col>2</xdr:col>
      <xdr:colOff>6623</xdr:colOff>
      <xdr:row>80</xdr:row>
      <xdr:rowOff>168066</xdr:rowOff>
    </xdr:to>
    <xdr:pic>
      <xdr:nvPicPr>
        <xdr:cNvPr id="16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747223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84</xdr:row>
      <xdr:rowOff>51009</xdr:rowOff>
    </xdr:from>
    <xdr:to>
      <xdr:col>2</xdr:col>
      <xdr:colOff>5666</xdr:colOff>
      <xdr:row>84</xdr:row>
      <xdr:rowOff>158541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272334"/>
          <a:ext cx="381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85</xdr:row>
      <xdr:rowOff>70059</xdr:rowOff>
    </xdr:from>
    <xdr:to>
      <xdr:col>2</xdr:col>
      <xdr:colOff>6623</xdr:colOff>
      <xdr:row>85</xdr:row>
      <xdr:rowOff>177591</xdr:rowOff>
    </xdr:to>
    <xdr:pic>
      <xdr:nvPicPr>
        <xdr:cNvPr id="18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491409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86</xdr:row>
      <xdr:rowOff>70059</xdr:rowOff>
    </xdr:from>
    <xdr:to>
      <xdr:col>2</xdr:col>
      <xdr:colOff>5666</xdr:colOff>
      <xdr:row>86</xdr:row>
      <xdr:rowOff>177591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691434"/>
          <a:ext cx="381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87</xdr:row>
      <xdr:rowOff>60534</xdr:rowOff>
    </xdr:from>
    <xdr:to>
      <xdr:col>2</xdr:col>
      <xdr:colOff>6623</xdr:colOff>
      <xdr:row>87</xdr:row>
      <xdr:rowOff>168066</xdr:rowOff>
    </xdr:to>
    <xdr:pic>
      <xdr:nvPicPr>
        <xdr:cNvPr id="20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88193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89</xdr:row>
      <xdr:rowOff>60534</xdr:rowOff>
    </xdr:from>
    <xdr:to>
      <xdr:col>2</xdr:col>
      <xdr:colOff>5666</xdr:colOff>
      <xdr:row>89</xdr:row>
      <xdr:rowOff>168066</xdr:rowOff>
    </xdr:to>
    <xdr:pic>
      <xdr:nvPicPr>
        <xdr:cNvPr id="21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9291509"/>
          <a:ext cx="381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3326080</xdr:colOff>
      <xdr:row>85</xdr:row>
      <xdr:rowOff>51009</xdr:rowOff>
    </xdr:from>
    <xdr:ext cx="796" cy="107532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47235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86</xdr:row>
      <xdr:rowOff>51009</xdr:rowOff>
    </xdr:from>
    <xdr:ext cx="796" cy="107532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67238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87</xdr:row>
      <xdr:rowOff>51009</xdr:rowOff>
    </xdr:from>
    <xdr:ext cx="796" cy="107532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87240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3335605</xdr:colOff>
      <xdr:row>90</xdr:row>
      <xdr:rowOff>0</xdr:rowOff>
    </xdr:from>
    <xdr:to>
      <xdr:col>2</xdr:col>
      <xdr:colOff>6623</xdr:colOff>
      <xdr:row>90</xdr:row>
      <xdr:rowOff>107532</xdr:rowOff>
    </xdr:to>
    <xdr:pic>
      <xdr:nvPicPr>
        <xdr:cNvPr id="25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9440525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90</xdr:row>
      <xdr:rowOff>0</xdr:rowOff>
    </xdr:from>
    <xdr:to>
      <xdr:col>2</xdr:col>
      <xdr:colOff>5666</xdr:colOff>
      <xdr:row>90</xdr:row>
      <xdr:rowOff>107532</xdr:rowOff>
    </xdr:to>
    <xdr:pic>
      <xdr:nvPicPr>
        <xdr:cNvPr id="26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9440525"/>
          <a:ext cx="381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2117</xdr:colOff>
      <xdr:row>30</xdr:row>
      <xdr:rowOff>2286</xdr:rowOff>
    </xdr:to>
    <xdr:pic>
      <xdr:nvPicPr>
        <xdr:cNvPr id="27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4625" y="6362700"/>
          <a:ext cx="2117" cy="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2118</xdr:colOff>
      <xdr:row>30</xdr:row>
      <xdr:rowOff>2286</xdr:rowOff>
    </xdr:to>
    <xdr:pic>
      <xdr:nvPicPr>
        <xdr:cNvPr id="28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4625" y="6362700"/>
          <a:ext cx="2118" cy="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33</xdr:row>
      <xdr:rowOff>6273</xdr:rowOff>
    </xdr:from>
    <xdr:to>
      <xdr:col>2</xdr:col>
      <xdr:colOff>0</xdr:colOff>
      <xdr:row>33</xdr:row>
      <xdr:rowOff>6273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0030" y="7178598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37</xdr:row>
      <xdr:rowOff>21513</xdr:rowOff>
    </xdr:from>
    <xdr:to>
      <xdr:col>2</xdr:col>
      <xdr:colOff>0</xdr:colOff>
      <xdr:row>37</xdr:row>
      <xdr:rowOff>21513</xdr:rowOff>
    </xdr:to>
    <xdr:pic>
      <xdr:nvPicPr>
        <xdr:cNvPr id="30" name="Рисунок 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0030" y="8193963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3672417</xdr:colOff>
      <xdr:row>45</xdr:row>
      <xdr:rowOff>21167</xdr:rowOff>
    </xdr:from>
    <xdr:to>
      <xdr:col>2</xdr:col>
      <xdr:colOff>3342</xdr:colOff>
      <xdr:row>45</xdr:row>
      <xdr:rowOff>173117</xdr:rowOff>
    </xdr:to>
    <xdr:pic>
      <xdr:nvPicPr>
        <xdr:cNvPr id="31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0392" y="10193867"/>
          <a:ext cx="7575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3345130</xdr:colOff>
      <xdr:row>75</xdr:row>
      <xdr:rowOff>41484</xdr:rowOff>
    </xdr:from>
    <xdr:to>
      <xdr:col>2</xdr:col>
      <xdr:colOff>4506</xdr:colOff>
      <xdr:row>75</xdr:row>
      <xdr:rowOff>149016</xdr:rowOff>
    </xdr:to>
    <xdr:pic>
      <xdr:nvPicPr>
        <xdr:cNvPr id="32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644353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79</xdr:row>
      <xdr:rowOff>60534</xdr:rowOff>
    </xdr:from>
    <xdr:to>
      <xdr:col>2</xdr:col>
      <xdr:colOff>4506</xdr:colOff>
      <xdr:row>79</xdr:row>
      <xdr:rowOff>168066</xdr:rowOff>
    </xdr:to>
    <xdr:pic>
      <xdr:nvPicPr>
        <xdr:cNvPr id="33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7272209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83</xdr:row>
      <xdr:rowOff>51009</xdr:rowOff>
    </xdr:from>
    <xdr:to>
      <xdr:col>2</xdr:col>
      <xdr:colOff>3177</xdr:colOff>
      <xdr:row>83</xdr:row>
      <xdr:rowOff>158541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072309"/>
          <a:ext cx="1322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84</xdr:row>
      <xdr:rowOff>70059</xdr:rowOff>
    </xdr:from>
    <xdr:to>
      <xdr:col>2</xdr:col>
      <xdr:colOff>4506</xdr:colOff>
      <xdr:row>84</xdr:row>
      <xdr:rowOff>177591</xdr:rowOff>
    </xdr:to>
    <xdr:pic>
      <xdr:nvPicPr>
        <xdr:cNvPr id="35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29138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85</xdr:row>
      <xdr:rowOff>70059</xdr:rowOff>
    </xdr:from>
    <xdr:to>
      <xdr:col>2</xdr:col>
      <xdr:colOff>3177</xdr:colOff>
      <xdr:row>85</xdr:row>
      <xdr:rowOff>177591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491409"/>
          <a:ext cx="1322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86</xdr:row>
      <xdr:rowOff>60534</xdr:rowOff>
    </xdr:from>
    <xdr:to>
      <xdr:col>2</xdr:col>
      <xdr:colOff>4506</xdr:colOff>
      <xdr:row>86</xdr:row>
      <xdr:rowOff>168066</xdr:rowOff>
    </xdr:to>
    <xdr:pic>
      <xdr:nvPicPr>
        <xdr:cNvPr id="3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681909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88</xdr:row>
      <xdr:rowOff>60534</xdr:rowOff>
    </xdr:from>
    <xdr:to>
      <xdr:col>2</xdr:col>
      <xdr:colOff>3177</xdr:colOff>
      <xdr:row>88</xdr:row>
      <xdr:rowOff>168066</xdr:rowOff>
    </xdr:to>
    <xdr:pic>
      <xdr:nvPicPr>
        <xdr:cNvPr id="38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9091484"/>
          <a:ext cx="1322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3326080</xdr:colOff>
      <xdr:row>84</xdr:row>
      <xdr:rowOff>51009</xdr:rowOff>
    </xdr:from>
    <xdr:ext cx="796" cy="107532"/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2723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85</xdr:row>
      <xdr:rowOff>51009</xdr:rowOff>
    </xdr:from>
    <xdr:ext cx="796" cy="107532"/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47235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86</xdr:row>
      <xdr:rowOff>51009</xdr:rowOff>
    </xdr:from>
    <xdr:ext cx="796" cy="107532"/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67238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3335605</xdr:colOff>
      <xdr:row>89</xdr:row>
      <xdr:rowOff>60534</xdr:rowOff>
    </xdr:from>
    <xdr:to>
      <xdr:col>2</xdr:col>
      <xdr:colOff>4506</xdr:colOff>
      <xdr:row>89</xdr:row>
      <xdr:rowOff>168066</xdr:rowOff>
    </xdr:to>
    <xdr:pic>
      <xdr:nvPicPr>
        <xdr:cNvPr id="42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9291509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3345130</xdr:colOff>
      <xdr:row>75</xdr:row>
      <xdr:rowOff>41484</xdr:rowOff>
    </xdr:from>
    <xdr:to>
      <xdr:col>2</xdr:col>
      <xdr:colOff>4506</xdr:colOff>
      <xdr:row>75</xdr:row>
      <xdr:rowOff>149016</xdr:rowOff>
    </xdr:to>
    <xdr:pic>
      <xdr:nvPicPr>
        <xdr:cNvPr id="43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644353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79</xdr:row>
      <xdr:rowOff>60534</xdr:rowOff>
    </xdr:from>
    <xdr:to>
      <xdr:col>2</xdr:col>
      <xdr:colOff>4506</xdr:colOff>
      <xdr:row>79</xdr:row>
      <xdr:rowOff>168066</xdr:rowOff>
    </xdr:to>
    <xdr:pic>
      <xdr:nvPicPr>
        <xdr:cNvPr id="44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7272209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83</xdr:row>
      <xdr:rowOff>51009</xdr:rowOff>
    </xdr:from>
    <xdr:to>
      <xdr:col>2</xdr:col>
      <xdr:colOff>3177</xdr:colOff>
      <xdr:row>83</xdr:row>
      <xdr:rowOff>158541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072309"/>
          <a:ext cx="1322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84</xdr:row>
      <xdr:rowOff>70059</xdr:rowOff>
    </xdr:from>
    <xdr:to>
      <xdr:col>2</xdr:col>
      <xdr:colOff>4506</xdr:colOff>
      <xdr:row>84</xdr:row>
      <xdr:rowOff>177591</xdr:rowOff>
    </xdr:to>
    <xdr:pic>
      <xdr:nvPicPr>
        <xdr:cNvPr id="46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29138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85</xdr:row>
      <xdr:rowOff>70059</xdr:rowOff>
    </xdr:from>
    <xdr:to>
      <xdr:col>2</xdr:col>
      <xdr:colOff>3177</xdr:colOff>
      <xdr:row>85</xdr:row>
      <xdr:rowOff>177591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491409"/>
          <a:ext cx="1322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86</xdr:row>
      <xdr:rowOff>60534</xdr:rowOff>
    </xdr:from>
    <xdr:to>
      <xdr:col>2</xdr:col>
      <xdr:colOff>4506</xdr:colOff>
      <xdr:row>86</xdr:row>
      <xdr:rowOff>168066</xdr:rowOff>
    </xdr:to>
    <xdr:pic>
      <xdr:nvPicPr>
        <xdr:cNvPr id="48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681909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88</xdr:row>
      <xdr:rowOff>60534</xdr:rowOff>
    </xdr:from>
    <xdr:to>
      <xdr:col>2</xdr:col>
      <xdr:colOff>3177</xdr:colOff>
      <xdr:row>88</xdr:row>
      <xdr:rowOff>168066</xdr:rowOff>
    </xdr:to>
    <xdr:pic>
      <xdr:nvPicPr>
        <xdr:cNvPr id="49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9091484"/>
          <a:ext cx="1322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3326080</xdr:colOff>
      <xdr:row>84</xdr:row>
      <xdr:rowOff>51009</xdr:rowOff>
    </xdr:from>
    <xdr:ext cx="796" cy="107532"/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2723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85</xdr:row>
      <xdr:rowOff>51009</xdr:rowOff>
    </xdr:from>
    <xdr:ext cx="796" cy="107532"/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47235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86</xdr:row>
      <xdr:rowOff>51009</xdr:rowOff>
    </xdr:from>
    <xdr:ext cx="796" cy="107532"/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67238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3335605</xdr:colOff>
      <xdr:row>89</xdr:row>
      <xdr:rowOff>60534</xdr:rowOff>
    </xdr:from>
    <xdr:to>
      <xdr:col>2</xdr:col>
      <xdr:colOff>4506</xdr:colOff>
      <xdr:row>89</xdr:row>
      <xdr:rowOff>168066</xdr:rowOff>
    </xdr:to>
    <xdr:pic>
      <xdr:nvPicPr>
        <xdr:cNvPr id="53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9291509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2117</xdr:colOff>
      <xdr:row>30</xdr:row>
      <xdr:rowOff>2286</xdr:rowOff>
    </xdr:to>
    <xdr:pic>
      <xdr:nvPicPr>
        <xdr:cNvPr id="54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4625" y="6362700"/>
          <a:ext cx="2117" cy="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28</xdr:row>
      <xdr:rowOff>31750</xdr:rowOff>
    </xdr:from>
    <xdr:to>
      <xdr:col>2</xdr:col>
      <xdr:colOff>4066</xdr:colOff>
      <xdr:row>28</xdr:row>
      <xdr:rowOff>183700</xdr:rowOff>
    </xdr:to>
    <xdr:pic>
      <xdr:nvPicPr>
        <xdr:cNvPr id="55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742" y="6013450"/>
          <a:ext cx="1949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2118</xdr:colOff>
      <xdr:row>30</xdr:row>
      <xdr:rowOff>2286</xdr:rowOff>
    </xdr:to>
    <xdr:pic>
      <xdr:nvPicPr>
        <xdr:cNvPr id="56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4625" y="6362700"/>
          <a:ext cx="2118" cy="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33</xdr:row>
      <xdr:rowOff>6273</xdr:rowOff>
    </xdr:from>
    <xdr:to>
      <xdr:col>2</xdr:col>
      <xdr:colOff>0</xdr:colOff>
      <xdr:row>33</xdr:row>
      <xdr:rowOff>6273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0030" y="7178598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37</xdr:row>
      <xdr:rowOff>21513</xdr:rowOff>
    </xdr:from>
    <xdr:to>
      <xdr:col>2</xdr:col>
      <xdr:colOff>0</xdr:colOff>
      <xdr:row>37</xdr:row>
      <xdr:rowOff>21513</xdr:rowOff>
    </xdr:to>
    <xdr:pic>
      <xdr:nvPicPr>
        <xdr:cNvPr id="58" name="Рисунок 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0030" y="8193963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28</xdr:row>
      <xdr:rowOff>31750</xdr:rowOff>
    </xdr:from>
    <xdr:to>
      <xdr:col>2</xdr:col>
      <xdr:colOff>4067</xdr:colOff>
      <xdr:row>28</xdr:row>
      <xdr:rowOff>183700</xdr:rowOff>
    </xdr:to>
    <xdr:pic>
      <xdr:nvPicPr>
        <xdr:cNvPr id="59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742" y="601345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33</xdr:row>
      <xdr:rowOff>31750</xdr:rowOff>
    </xdr:from>
    <xdr:to>
      <xdr:col>2</xdr:col>
      <xdr:colOff>4067</xdr:colOff>
      <xdr:row>33</xdr:row>
      <xdr:rowOff>183700</xdr:rowOff>
    </xdr:to>
    <xdr:pic>
      <xdr:nvPicPr>
        <xdr:cNvPr id="60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742" y="720407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36</xdr:row>
      <xdr:rowOff>31750</xdr:rowOff>
    </xdr:from>
    <xdr:to>
      <xdr:col>2</xdr:col>
      <xdr:colOff>4067</xdr:colOff>
      <xdr:row>36</xdr:row>
      <xdr:rowOff>183700</xdr:rowOff>
    </xdr:to>
    <xdr:pic>
      <xdr:nvPicPr>
        <xdr:cNvPr id="61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742" y="800417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37</xdr:row>
      <xdr:rowOff>31750</xdr:rowOff>
    </xdr:from>
    <xdr:to>
      <xdr:col>2</xdr:col>
      <xdr:colOff>4067</xdr:colOff>
      <xdr:row>37</xdr:row>
      <xdr:rowOff>183700</xdr:rowOff>
    </xdr:to>
    <xdr:pic>
      <xdr:nvPicPr>
        <xdr:cNvPr id="62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742" y="820420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38</xdr:row>
      <xdr:rowOff>31750</xdr:rowOff>
    </xdr:from>
    <xdr:to>
      <xdr:col>2</xdr:col>
      <xdr:colOff>4067</xdr:colOff>
      <xdr:row>38</xdr:row>
      <xdr:rowOff>183700</xdr:rowOff>
    </xdr:to>
    <xdr:pic>
      <xdr:nvPicPr>
        <xdr:cNvPr id="63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742" y="859472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39</xdr:row>
      <xdr:rowOff>31750</xdr:rowOff>
    </xdr:from>
    <xdr:to>
      <xdr:col>2</xdr:col>
      <xdr:colOff>4067</xdr:colOff>
      <xdr:row>39</xdr:row>
      <xdr:rowOff>183700</xdr:rowOff>
    </xdr:to>
    <xdr:pic>
      <xdr:nvPicPr>
        <xdr:cNvPr id="64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742" y="899477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41</xdr:row>
      <xdr:rowOff>31750</xdr:rowOff>
    </xdr:from>
    <xdr:to>
      <xdr:col>2</xdr:col>
      <xdr:colOff>4067</xdr:colOff>
      <xdr:row>41</xdr:row>
      <xdr:rowOff>183700</xdr:rowOff>
    </xdr:to>
    <xdr:pic>
      <xdr:nvPicPr>
        <xdr:cNvPr id="65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742" y="939482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3672417</xdr:colOff>
      <xdr:row>45</xdr:row>
      <xdr:rowOff>21167</xdr:rowOff>
    </xdr:from>
    <xdr:to>
      <xdr:col>2</xdr:col>
      <xdr:colOff>3342</xdr:colOff>
      <xdr:row>45</xdr:row>
      <xdr:rowOff>173117</xdr:rowOff>
    </xdr:to>
    <xdr:pic>
      <xdr:nvPicPr>
        <xdr:cNvPr id="66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0392" y="10193867"/>
          <a:ext cx="7575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47</xdr:row>
      <xdr:rowOff>31750</xdr:rowOff>
    </xdr:from>
    <xdr:to>
      <xdr:col>2</xdr:col>
      <xdr:colOff>4067</xdr:colOff>
      <xdr:row>47</xdr:row>
      <xdr:rowOff>183700</xdr:rowOff>
    </xdr:to>
    <xdr:pic>
      <xdr:nvPicPr>
        <xdr:cNvPr id="67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742" y="1060450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49</xdr:row>
      <xdr:rowOff>31750</xdr:rowOff>
    </xdr:from>
    <xdr:to>
      <xdr:col>2</xdr:col>
      <xdr:colOff>4067</xdr:colOff>
      <xdr:row>49</xdr:row>
      <xdr:rowOff>183700</xdr:rowOff>
    </xdr:to>
    <xdr:pic>
      <xdr:nvPicPr>
        <xdr:cNvPr id="68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742" y="1100455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53</xdr:row>
      <xdr:rowOff>31750</xdr:rowOff>
    </xdr:from>
    <xdr:to>
      <xdr:col>2</xdr:col>
      <xdr:colOff>4067</xdr:colOff>
      <xdr:row>53</xdr:row>
      <xdr:rowOff>183700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742" y="1180465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4127500</xdr:colOff>
      <xdr:row>37</xdr:row>
      <xdr:rowOff>0</xdr:rowOff>
    </xdr:from>
    <xdr:to>
      <xdr:col>25</xdr:col>
      <xdr:colOff>21334</xdr:colOff>
      <xdr:row>38</xdr:row>
      <xdr:rowOff>23846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738600" y="8172450"/>
          <a:ext cx="18159" cy="414371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38</xdr:row>
      <xdr:rowOff>0</xdr:rowOff>
    </xdr:from>
    <xdr:to>
      <xdr:col>25</xdr:col>
      <xdr:colOff>21334</xdr:colOff>
      <xdr:row>39</xdr:row>
      <xdr:rowOff>23846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738600" y="8562975"/>
          <a:ext cx="18159" cy="42389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38</xdr:row>
      <xdr:rowOff>0</xdr:rowOff>
    </xdr:from>
    <xdr:to>
      <xdr:col>25</xdr:col>
      <xdr:colOff>21334</xdr:colOff>
      <xdr:row>39</xdr:row>
      <xdr:rowOff>23846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738600" y="8562975"/>
          <a:ext cx="18159" cy="42389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41</xdr:row>
      <xdr:rowOff>0</xdr:rowOff>
    </xdr:from>
    <xdr:to>
      <xdr:col>25</xdr:col>
      <xdr:colOff>21334</xdr:colOff>
      <xdr:row>41</xdr:row>
      <xdr:rowOff>23846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738600" y="9363075"/>
          <a:ext cx="18159" cy="2384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41</xdr:row>
      <xdr:rowOff>0</xdr:rowOff>
    </xdr:from>
    <xdr:to>
      <xdr:col>25</xdr:col>
      <xdr:colOff>21334</xdr:colOff>
      <xdr:row>42</xdr:row>
      <xdr:rowOff>23846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738600" y="9363075"/>
          <a:ext cx="18159" cy="42389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41</xdr:row>
      <xdr:rowOff>0</xdr:rowOff>
    </xdr:from>
    <xdr:to>
      <xdr:col>25</xdr:col>
      <xdr:colOff>21334</xdr:colOff>
      <xdr:row>42</xdr:row>
      <xdr:rowOff>23846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738600" y="9363075"/>
          <a:ext cx="18159" cy="423896"/>
        </a:xfrm>
        <a:prstGeom prst="rect">
          <a:avLst/>
        </a:prstGeom>
      </xdr:spPr>
    </xdr:pic>
    <xdr:clientData/>
  </xdr:twoCellAnchor>
  <xdr:oneCellAnchor>
    <xdr:from>
      <xdr:col>1</xdr:col>
      <xdr:colOff>3640667</xdr:colOff>
      <xdr:row>54</xdr:row>
      <xdr:rowOff>31750</xdr:rowOff>
    </xdr:from>
    <xdr:ext cx="4066" cy="151950"/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742" y="11995150"/>
          <a:ext cx="4066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3345130</xdr:colOff>
      <xdr:row>76</xdr:row>
      <xdr:rowOff>41484</xdr:rowOff>
    </xdr:from>
    <xdr:to>
      <xdr:col>2</xdr:col>
      <xdr:colOff>6623</xdr:colOff>
      <xdr:row>76</xdr:row>
      <xdr:rowOff>149016</xdr:rowOff>
    </xdr:to>
    <xdr:pic>
      <xdr:nvPicPr>
        <xdr:cNvPr id="7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665308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80</xdr:row>
      <xdr:rowOff>60534</xdr:rowOff>
    </xdr:from>
    <xdr:to>
      <xdr:col>2</xdr:col>
      <xdr:colOff>6623</xdr:colOff>
      <xdr:row>80</xdr:row>
      <xdr:rowOff>168066</xdr:rowOff>
    </xdr:to>
    <xdr:pic>
      <xdr:nvPicPr>
        <xdr:cNvPr id="78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747223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84</xdr:row>
      <xdr:rowOff>51009</xdr:rowOff>
    </xdr:from>
    <xdr:to>
      <xdr:col>2</xdr:col>
      <xdr:colOff>5666</xdr:colOff>
      <xdr:row>84</xdr:row>
      <xdr:rowOff>158541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272334"/>
          <a:ext cx="381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85</xdr:row>
      <xdr:rowOff>70059</xdr:rowOff>
    </xdr:from>
    <xdr:to>
      <xdr:col>2</xdr:col>
      <xdr:colOff>6623</xdr:colOff>
      <xdr:row>85</xdr:row>
      <xdr:rowOff>177591</xdr:rowOff>
    </xdr:to>
    <xdr:pic>
      <xdr:nvPicPr>
        <xdr:cNvPr id="80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491409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86</xdr:row>
      <xdr:rowOff>70059</xdr:rowOff>
    </xdr:from>
    <xdr:to>
      <xdr:col>2</xdr:col>
      <xdr:colOff>5666</xdr:colOff>
      <xdr:row>86</xdr:row>
      <xdr:rowOff>177591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691434"/>
          <a:ext cx="381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87</xdr:row>
      <xdr:rowOff>60534</xdr:rowOff>
    </xdr:from>
    <xdr:to>
      <xdr:col>2</xdr:col>
      <xdr:colOff>6623</xdr:colOff>
      <xdr:row>87</xdr:row>
      <xdr:rowOff>168066</xdr:rowOff>
    </xdr:to>
    <xdr:pic>
      <xdr:nvPicPr>
        <xdr:cNvPr id="82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88193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89</xdr:row>
      <xdr:rowOff>60534</xdr:rowOff>
    </xdr:from>
    <xdr:to>
      <xdr:col>2</xdr:col>
      <xdr:colOff>5666</xdr:colOff>
      <xdr:row>89</xdr:row>
      <xdr:rowOff>168066</xdr:rowOff>
    </xdr:to>
    <xdr:pic>
      <xdr:nvPicPr>
        <xdr:cNvPr id="83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9291509"/>
          <a:ext cx="381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3326080</xdr:colOff>
      <xdr:row>85</xdr:row>
      <xdr:rowOff>51009</xdr:rowOff>
    </xdr:from>
    <xdr:ext cx="796" cy="107532"/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47235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86</xdr:row>
      <xdr:rowOff>51009</xdr:rowOff>
    </xdr:from>
    <xdr:ext cx="796" cy="107532"/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67238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87</xdr:row>
      <xdr:rowOff>51009</xdr:rowOff>
    </xdr:from>
    <xdr:ext cx="796" cy="107532"/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87240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3335605</xdr:colOff>
      <xdr:row>90</xdr:row>
      <xdr:rowOff>0</xdr:rowOff>
    </xdr:from>
    <xdr:to>
      <xdr:col>2</xdr:col>
      <xdr:colOff>6623</xdr:colOff>
      <xdr:row>90</xdr:row>
      <xdr:rowOff>107532</xdr:rowOff>
    </xdr:to>
    <xdr:pic>
      <xdr:nvPicPr>
        <xdr:cNvPr id="8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9440525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90</xdr:row>
      <xdr:rowOff>0</xdr:rowOff>
    </xdr:from>
    <xdr:to>
      <xdr:col>2</xdr:col>
      <xdr:colOff>5666</xdr:colOff>
      <xdr:row>90</xdr:row>
      <xdr:rowOff>107532</xdr:rowOff>
    </xdr:to>
    <xdr:pic>
      <xdr:nvPicPr>
        <xdr:cNvPr id="88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9440525"/>
          <a:ext cx="381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2117</xdr:colOff>
      <xdr:row>30</xdr:row>
      <xdr:rowOff>2286</xdr:rowOff>
    </xdr:to>
    <xdr:pic>
      <xdr:nvPicPr>
        <xdr:cNvPr id="89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4625" y="6362700"/>
          <a:ext cx="2117" cy="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2118</xdr:colOff>
      <xdr:row>30</xdr:row>
      <xdr:rowOff>2286</xdr:rowOff>
    </xdr:to>
    <xdr:pic>
      <xdr:nvPicPr>
        <xdr:cNvPr id="90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4625" y="6362700"/>
          <a:ext cx="2118" cy="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33</xdr:row>
      <xdr:rowOff>6273</xdr:rowOff>
    </xdr:from>
    <xdr:to>
      <xdr:col>2</xdr:col>
      <xdr:colOff>0</xdr:colOff>
      <xdr:row>33</xdr:row>
      <xdr:rowOff>6273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0030" y="7178598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37</xdr:row>
      <xdr:rowOff>21513</xdr:rowOff>
    </xdr:from>
    <xdr:to>
      <xdr:col>2</xdr:col>
      <xdr:colOff>0</xdr:colOff>
      <xdr:row>37</xdr:row>
      <xdr:rowOff>21513</xdr:rowOff>
    </xdr:to>
    <xdr:pic>
      <xdr:nvPicPr>
        <xdr:cNvPr id="92" name="Рисунок 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0030" y="8193963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3672417</xdr:colOff>
      <xdr:row>45</xdr:row>
      <xdr:rowOff>21167</xdr:rowOff>
    </xdr:from>
    <xdr:to>
      <xdr:col>2</xdr:col>
      <xdr:colOff>3342</xdr:colOff>
      <xdr:row>45</xdr:row>
      <xdr:rowOff>173117</xdr:rowOff>
    </xdr:to>
    <xdr:pic>
      <xdr:nvPicPr>
        <xdr:cNvPr id="93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0392" y="10193867"/>
          <a:ext cx="7575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3345130</xdr:colOff>
      <xdr:row>75</xdr:row>
      <xdr:rowOff>41484</xdr:rowOff>
    </xdr:from>
    <xdr:to>
      <xdr:col>2</xdr:col>
      <xdr:colOff>4506</xdr:colOff>
      <xdr:row>75</xdr:row>
      <xdr:rowOff>149016</xdr:rowOff>
    </xdr:to>
    <xdr:pic>
      <xdr:nvPicPr>
        <xdr:cNvPr id="94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644353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79</xdr:row>
      <xdr:rowOff>60534</xdr:rowOff>
    </xdr:from>
    <xdr:to>
      <xdr:col>2</xdr:col>
      <xdr:colOff>4506</xdr:colOff>
      <xdr:row>79</xdr:row>
      <xdr:rowOff>168066</xdr:rowOff>
    </xdr:to>
    <xdr:pic>
      <xdr:nvPicPr>
        <xdr:cNvPr id="95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7272209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83</xdr:row>
      <xdr:rowOff>51009</xdr:rowOff>
    </xdr:from>
    <xdr:to>
      <xdr:col>2</xdr:col>
      <xdr:colOff>3177</xdr:colOff>
      <xdr:row>83</xdr:row>
      <xdr:rowOff>158541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072309"/>
          <a:ext cx="1322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84</xdr:row>
      <xdr:rowOff>70059</xdr:rowOff>
    </xdr:from>
    <xdr:to>
      <xdr:col>2</xdr:col>
      <xdr:colOff>4506</xdr:colOff>
      <xdr:row>84</xdr:row>
      <xdr:rowOff>177591</xdr:rowOff>
    </xdr:to>
    <xdr:pic>
      <xdr:nvPicPr>
        <xdr:cNvPr id="9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29138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85</xdr:row>
      <xdr:rowOff>70059</xdr:rowOff>
    </xdr:from>
    <xdr:to>
      <xdr:col>2</xdr:col>
      <xdr:colOff>3177</xdr:colOff>
      <xdr:row>85</xdr:row>
      <xdr:rowOff>177591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491409"/>
          <a:ext cx="1322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86</xdr:row>
      <xdr:rowOff>60534</xdr:rowOff>
    </xdr:from>
    <xdr:to>
      <xdr:col>2</xdr:col>
      <xdr:colOff>4506</xdr:colOff>
      <xdr:row>86</xdr:row>
      <xdr:rowOff>168066</xdr:rowOff>
    </xdr:to>
    <xdr:pic>
      <xdr:nvPicPr>
        <xdr:cNvPr id="99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681909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88</xdr:row>
      <xdr:rowOff>60534</xdr:rowOff>
    </xdr:from>
    <xdr:to>
      <xdr:col>2</xdr:col>
      <xdr:colOff>3177</xdr:colOff>
      <xdr:row>88</xdr:row>
      <xdr:rowOff>168066</xdr:rowOff>
    </xdr:to>
    <xdr:pic>
      <xdr:nvPicPr>
        <xdr:cNvPr id="100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9091484"/>
          <a:ext cx="1322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3326080</xdr:colOff>
      <xdr:row>84</xdr:row>
      <xdr:rowOff>51009</xdr:rowOff>
    </xdr:from>
    <xdr:ext cx="796" cy="107532"/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2723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85</xdr:row>
      <xdr:rowOff>51009</xdr:rowOff>
    </xdr:from>
    <xdr:ext cx="796" cy="107532"/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47235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86</xdr:row>
      <xdr:rowOff>51009</xdr:rowOff>
    </xdr:from>
    <xdr:ext cx="796" cy="107532"/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67238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3335605</xdr:colOff>
      <xdr:row>89</xdr:row>
      <xdr:rowOff>60534</xdr:rowOff>
    </xdr:from>
    <xdr:to>
      <xdr:col>2</xdr:col>
      <xdr:colOff>4506</xdr:colOff>
      <xdr:row>89</xdr:row>
      <xdr:rowOff>168066</xdr:rowOff>
    </xdr:to>
    <xdr:pic>
      <xdr:nvPicPr>
        <xdr:cNvPr id="104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9291509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3345130</xdr:colOff>
      <xdr:row>75</xdr:row>
      <xdr:rowOff>41484</xdr:rowOff>
    </xdr:from>
    <xdr:to>
      <xdr:col>2</xdr:col>
      <xdr:colOff>4506</xdr:colOff>
      <xdr:row>75</xdr:row>
      <xdr:rowOff>149016</xdr:rowOff>
    </xdr:to>
    <xdr:pic>
      <xdr:nvPicPr>
        <xdr:cNvPr id="105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644353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79</xdr:row>
      <xdr:rowOff>60534</xdr:rowOff>
    </xdr:from>
    <xdr:to>
      <xdr:col>2</xdr:col>
      <xdr:colOff>4506</xdr:colOff>
      <xdr:row>79</xdr:row>
      <xdr:rowOff>168066</xdr:rowOff>
    </xdr:to>
    <xdr:pic>
      <xdr:nvPicPr>
        <xdr:cNvPr id="106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7272209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83</xdr:row>
      <xdr:rowOff>51009</xdr:rowOff>
    </xdr:from>
    <xdr:to>
      <xdr:col>2</xdr:col>
      <xdr:colOff>3177</xdr:colOff>
      <xdr:row>83</xdr:row>
      <xdr:rowOff>158541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072309"/>
          <a:ext cx="1322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84</xdr:row>
      <xdr:rowOff>70059</xdr:rowOff>
    </xdr:from>
    <xdr:to>
      <xdr:col>2</xdr:col>
      <xdr:colOff>4506</xdr:colOff>
      <xdr:row>84</xdr:row>
      <xdr:rowOff>177591</xdr:rowOff>
    </xdr:to>
    <xdr:pic>
      <xdr:nvPicPr>
        <xdr:cNvPr id="108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29138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85</xdr:row>
      <xdr:rowOff>70059</xdr:rowOff>
    </xdr:from>
    <xdr:to>
      <xdr:col>2</xdr:col>
      <xdr:colOff>3177</xdr:colOff>
      <xdr:row>85</xdr:row>
      <xdr:rowOff>177591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491409"/>
          <a:ext cx="1322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86</xdr:row>
      <xdr:rowOff>60534</xdr:rowOff>
    </xdr:from>
    <xdr:to>
      <xdr:col>2</xdr:col>
      <xdr:colOff>4506</xdr:colOff>
      <xdr:row>86</xdr:row>
      <xdr:rowOff>168066</xdr:rowOff>
    </xdr:to>
    <xdr:pic>
      <xdr:nvPicPr>
        <xdr:cNvPr id="110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681909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88</xdr:row>
      <xdr:rowOff>60534</xdr:rowOff>
    </xdr:from>
    <xdr:to>
      <xdr:col>2</xdr:col>
      <xdr:colOff>3177</xdr:colOff>
      <xdr:row>88</xdr:row>
      <xdr:rowOff>168066</xdr:rowOff>
    </xdr:to>
    <xdr:pic>
      <xdr:nvPicPr>
        <xdr:cNvPr id="111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9091484"/>
          <a:ext cx="1322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3326080</xdr:colOff>
      <xdr:row>84</xdr:row>
      <xdr:rowOff>51009</xdr:rowOff>
    </xdr:from>
    <xdr:ext cx="796" cy="107532"/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2723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85</xdr:row>
      <xdr:rowOff>51009</xdr:rowOff>
    </xdr:from>
    <xdr:ext cx="796" cy="107532"/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47235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86</xdr:row>
      <xdr:rowOff>51009</xdr:rowOff>
    </xdr:from>
    <xdr:ext cx="796" cy="107532"/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67238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3335605</xdr:colOff>
      <xdr:row>89</xdr:row>
      <xdr:rowOff>60534</xdr:rowOff>
    </xdr:from>
    <xdr:to>
      <xdr:col>2</xdr:col>
      <xdr:colOff>4506</xdr:colOff>
      <xdr:row>89</xdr:row>
      <xdr:rowOff>168066</xdr:rowOff>
    </xdr:to>
    <xdr:pic>
      <xdr:nvPicPr>
        <xdr:cNvPr id="115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9291509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2117</xdr:colOff>
      <xdr:row>30</xdr:row>
      <xdr:rowOff>2286</xdr:rowOff>
    </xdr:to>
    <xdr:pic>
      <xdr:nvPicPr>
        <xdr:cNvPr id="116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4625" y="6362700"/>
          <a:ext cx="2117" cy="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28</xdr:row>
      <xdr:rowOff>31750</xdr:rowOff>
    </xdr:from>
    <xdr:to>
      <xdr:col>2</xdr:col>
      <xdr:colOff>4066</xdr:colOff>
      <xdr:row>28</xdr:row>
      <xdr:rowOff>183700</xdr:rowOff>
    </xdr:to>
    <xdr:pic>
      <xdr:nvPicPr>
        <xdr:cNvPr id="117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742" y="6013450"/>
          <a:ext cx="1949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2118</xdr:colOff>
      <xdr:row>30</xdr:row>
      <xdr:rowOff>2286</xdr:rowOff>
    </xdr:to>
    <xdr:pic>
      <xdr:nvPicPr>
        <xdr:cNvPr id="118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4625" y="6362700"/>
          <a:ext cx="2118" cy="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33</xdr:row>
      <xdr:rowOff>6273</xdr:rowOff>
    </xdr:from>
    <xdr:to>
      <xdr:col>2</xdr:col>
      <xdr:colOff>0</xdr:colOff>
      <xdr:row>33</xdr:row>
      <xdr:rowOff>6273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0030" y="7178598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37</xdr:row>
      <xdr:rowOff>21513</xdr:rowOff>
    </xdr:from>
    <xdr:to>
      <xdr:col>2</xdr:col>
      <xdr:colOff>0</xdr:colOff>
      <xdr:row>37</xdr:row>
      <xdr:rowOff>21513</xdr:rowOff>
    </xdr:to>
    <xdr:pic>
      <xdr:nvPicPr>
        <xdr:cNvPr id="120" name="Рисунок 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0030" y="8193963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28</xdr:row>
      <xdr:rowOff>31750</xdr:rowOff>
    </xdr:from>
    <xdr:to>
      <xdr:col>2</xdr:col>
      <xdr:colOff>4067</xdr:colOff>
      <xdr:row>28</xdr:row>
      <xdr:rowOff>183700</xdr:rowOff>
    </xdr:to>
    <xdr:pic>
      <xdr:nvPicPr>
        <xdr:cNvPr id="121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742" y="601345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33</xdr:row>
      <xdr:rowOff>31750</xdr:rowOff>
    </xdr:from>
    <xdr:to>
      <xdr:col>2</xdr:col>
      <xdr:colOff>4067</xdr:colOff>
      <xdr:row>33</xdr:row>
      <xdr:rowOff>183700</xdr:rowOff>
    </xdr:to>
    <xdr:pic>
      <xdr:nvPicPr>
        <xdr:cNvPr id="122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742" y="720407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36</xdr:row>
      <xdr:rowOff>31750</xdr:rowOff>
    </xdr:from>
    <xdr:to>
      <xdr:col>2</xdr:col>
      <xdr:colOff>4067</xdr:colOff>
      <xdr:row>36</xdr:row>
      <xdr:rowOff>183700</xdr:rowOff>
    </xdr:to>
    <xdr:pic>
      <xdr:nvPicPr>
        <xdr:cNvPr id="123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742" y="800417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37</xdr:row>
      <xdr:rowOff>31750</xdr:rowOff>
    </xdr:from>
    <xdr:to>
      <xdr:col>2</xdr:col>
      <xdr:colOff>4067</xdr:colOff>
      <xdr:row>37</xdr:row>
      <xdr:rowOff>183700</xdr:rowOff>
    </xdr:to>
    <xdr:pic>
      <xdr:nvPicPr>
        <xdr:cNvPr id="124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742" y="820420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38</xdr:row>
      <xdr:rowOff>31750</xdr:rowOff>
    </xdr:from>
    <xdr:to>
      <xdr:col>2</xdr:col>
      <xdr:colOff>4067</xdr:colOff>
      <xdr:row>38</xdr:row>
      <xdr:rowOff>183700</xdr:rowOff>
    </xdr:to>
    <xdr:pic>
      <xdr:nvPicPr>
        <xdr:cNvPr id="125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742" y="859472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39</xdr:row>
      <xdr:rowOff>31750</xdr:rowOff>
    </xdr:from>
    <xdr:to>
      <xdr:col>2</xdr:col>
      <xdr:colOff>4067</xdr:colOff>
      <xdr:row>39</xdr:row>
      <xdr:rowOff>183700</xdr:rowOff>
    </xdr:to>
    <xdr:pic>
      <xdr:nvPicPr>
        <xdr:cNvPr id="126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742" y="899477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41</xdr:row>
      <xdr:rowOff>31750</xdr:rowOff>
    </xdr:from>
    <xdr:to>
      <xdr:col>2</xdr:col>
      <xdr:colOff>4067</xdr:colOff>
      <xdr:row>41</xdr:row>
      <xdr:rowOff>183700</xdr:rowOff>
    </xdr:to>
    <xdr:pic>
      <xdr:nvPicPr>
        <xdr:cNvPr id="127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742" y="939482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3672417</xdr:colOff>
      <xdr:row>45</xdr:row>
      <xdr:rowOff>21167</xdr:rowOff>
    </xdr:from>
    <xdr:to>
      <xdr:col>2</xdr:col>
      <xdr:colOff>3342</xdr:colOff>
      <xdr:row>45</xdr:row>
      <xdr:rowOff>173117</xdr:rowOff>
    </xdr:to>
    <xdr:pic>
      <xdr:nvPicPr>
        <xdr:cNvPr id="128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0392" y="10193867"/>
          <a:ext cx="7575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47</xdr:row>
      <xdr:rowOff>31750</xdr:rowOff>
    </xdr:from>
    <xdr:to>
      <xdr:col>2</xdr:col>
      <xdr:colOff>4067</xdr:colOff>
      <xdr:row>47</xdr:row>
      <xdr:rowOff>183700</xdr:rowOff>
    </xdr:to>
    <xdr:pic>
      <xdr:nvPicPr>
        <xdr:cNvPr id="129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742" y="1060450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49</xdr:row>
      <xdr:rowOff>31750</xdr:rowOff>
    </xdr:from>
    <xdr:to>
      <xdr:col>2</xdr:col>
      <xdr:colOff>4067</xdr:colOff>
      <xdr:row>49</xdr:row>
      <xdr:rowOff>183700</xdr:rowOff>
    </xdr:to>
    <xdr:pic>
      <xdr:nvPicPr>
        <xdr:cNvPr id="130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742" y="1100455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53</xdr:row>
      <xdr:rowOff>31750</xdr:rowOff>
    </xdr:from>
    <xdr:to>
      <xdr:col>2</xdr:col>
      <xdr:colOff>4067</xdr:colOff>
      <xdr:row>53</xdr:row>
      <xdr:rowOff>183700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742" y="1180465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4127500</xdr:colOff>
      <xdr:row>37</xdr:row>
      <xdr:rowOff>0</xdr:rowOff>
    </xdr:from>
    <xdr:to>
      <xdr:col>30</xdr:col>
      <xdr:colOff>21334</xdr:colOff>
      <xdr:row>38</xdr:row>
      <xdr:rowOff>23846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786600" y="8172450"/>
          <a:ext cx="18159" cy="414371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38</xdr:row>
      <xdr:rowOff>0</xdr:rowOff>
    </xdr:from>
    <xdr:to>
      <xdr:col>30</xdr:col>
      <xdr:colOff>21334</xdr:colOff>
      <xdr:row>39</xdr:row>
      <xdr:rowOff>23846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786600" y="8562975"/>
          <a:ext cx="18159" cy="4238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38</xdr:row>
      <xdr:rowOff>0</xdr:rowOff>
    </xdr:from>
    <xdr:to>
      <xdr:col>30</xdr:col>
      <xdr:colOff>21334</xdr:colOff>
      <xdr:row>39</xdr:row>
      <xdr:rowOff>23846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786600" y="8562975"/>
          <a:ext cx="18159" cy="4238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41</xdr:row>
      <xdr:rowOff>0</xdr:rowOff>
    </xdr:from>
    <xdr:to>
      <xdr:col>30</xdr:col>
      <xdr:colOff>21334</xdr:colOff>
      <xdr:row>41</xdr:row>
      <xdr:rowOff>23846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786600" y="9363075"/>
          <a:ext cx="18159" cy="2384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41</xdr:row>
      <xdr:rowOff>0</xdr:rowOff>
    </xdr:from>
    <xdr:to>
      <xdr:col>30</xdr:col>
      <xdr:colOff>21334</xdr:colOff>
      <xdr:row>42</xdr:row>
      <xdr:rowOff>23846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786600" y="9363075"/>
          <a:ext cx="18159" cy="4238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41</xdr:row>
      <xdr:rowOff>0</xdr:rowOff>
    </xdr:from>
    <xdr:to>
      <xdr:col>30</xdr:col>
      <xdr:colOff>21334</xdr:colOff>
      <xdr:row>42</xdr:row>
      <xdr:rowOff>23846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786600" y="9363075"/>
          <a:ext cx="18159" cy="423896"/>
        </a:xfrm>
        <a:prstGeom prst="rect">
          <a:avLst/>
        </a:prstGeom>
      </xdr:spPr>
    </xdr:pic>
    <xdr:clientData/>
  </xdr:twoCellAnchor>
  <xdr:oneCellAnchor>
    <xdr:from>
      <xdr:col>1</xdr:col>
      <xdr:colOff>3640667</xdr:colOff>
      <xdr:row>54</xdr:row>
      <xdr:rowOff>31750</xdr:rowOff>
    </xdr:from>
    <xdr:ext cx="4066" cy="151950"/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742" y="11995150"/>
          <a:ext cx="4066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24</xdr:col>
      <xdr:colOff>4127500</xdr:colOff>
      <xdr:row>42</xdr:row>
      <xdr:rowOff>0</xdr:rowOff>
    </xdr:from>
    <xdr:to>
      <xdr:col>25</xdr:col>
      <xdr:colOff>21334</xdr:colOff>
      <xdr:row>43</xdr:row>
      <xdr:rowOff>0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826442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42</xdr:row>
      <xdr:rowOff>0</xdr:rowOff>
    </xdr:from>
    <xdr:to>
      <xdr:col>25</xdr:col>
      <xdr:colOff>21334</xdr:colOff>
      <xdr:row>43</xdr:row>
      <xdr:rowOff>0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826442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42</xdr:row>
      <xdr:rowOff>0</xdr:rowOff>
    </xdr:from>
    <xdr:to>
      <xdr:col>30</xdr:col>
      <xdr:colOff>21334</xdr:colOff>
      <xdr:row>43</xdr:row>
      <xdr:rowOff>0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012025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42</xdr:row>
      <xdr:rowOff>0</xdr:rowOff>
    </xdr:from>
    <xdr:to>
      <xdr:col>30</xdr:col>
      <xdr:colOff>21334</xdr:colOff>
      <xdr:row>43</xdr:row>
      <xdr:rowOff>0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012025" y="10477500"/>
          <a:ext cx="22392" cy="42601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76200</xdr:colOff>
      <xdr:row>0</xdr:row>
      <xdr:rowOff>38100</xdr:rowOff>
    </xdr:from>
    <xdr:to>
      <xdr:col>22</xdr:col>
      <xdr:colOff>577382</xdr:colOff>
      <xdr:row>2</xdr:row>
      <xdr:rowOff>161925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925550" y="38100"/>
          <a:ext cx="1720382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3345130</xdr:colOff>
      <xdr:row>67</xdr:row>
      <xdr:rowOff>41484</xdr:rowOff>
    </xdr:from>
    <xdr:to>
      <xdr:col>2</xdr:col>
      <xdr:colOff>6623</xdr:colOff>
      <xdr:row>67</xdr:row>
      <xdr:rowOff>149016</xdr:rowOff>
    </xdr:to>
    <xdr:pic>
      <xdr:nvPicPr>
        <xdr:cNvPr id="3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512908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71</xdr:row>
      <xdr:rowOff>60534</xdr:rowOff>
    </xdr:from>
    <xdr:to>
      <xdr:col>2</xdr:col>
      <xdr:colOff>6623</xdr:colOff>
      <xdr:row>71</xdr:row>
      <xdr:rowOff>168066</xdr:rowOff>
    </xdr:to>
    <xdr:pic>
      <xdr:nvPicPr>
        <xdr:cNvPr id="4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594823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75</xdr:row>
      <xdr:rowOff>51009</xdr:rowOff>
    </xdr:from>
    <xdr:to>
      <xdr:col>2</xdr:col>
      <xdr:colOff>5666</xdr:colOff>
      <xdr:row>75</xdr:row>
      <xdr:rowOff>158541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6938834"/>
          <a:ext cx="381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76</xdr:row>
      <xdr:rowOff>70059</xdr:rowOff>
    </xdr:from>
    <xdr:to>
      <xdr:col>2</xdr:col>
      <xdr:colOff>6623</xdr:colOff>
      <xdr:row>76</xdr:row>
      <xdr:rowOff>177591</xdr:rowOff>
    </xdr:to>
    <xdr:pic>
      <xdr:nvPicPr>
        <xdr:cNvPr id="6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735793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77</xdr:row>
      <xdr:rowOff>70059</xdr:rowOff>
    </xdr:from>
    <xdr:to>
      <xdr:col>2</xdr:col>
      <xdr:colOff>5666</xdr:colOff>
      <xdr:row>77</xdr:row>
      <xdr:rowOff>177591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7757984"/>
          <a:ext cx="381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78</xdr:row>
      <xdr:rowOff>60534</xdr:rowOff>
    </xdr:from>
    <xdr:to>
      <xdr:col>2</xdr:col>
      <xdr:colOff>6623</xdr:colOff>
      <xdr:row>78</xdr:row>
      <xdr:rowOff>168066</xdr:rowOff>
    </xdr:to>
    <xdr:pic>
      <xdr:nvPicPr>
        <xdr:cNvPr id="8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794848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80</xdr:row>
      <xdr:rowOff>60534</xdr:rowOff>
    </xdr:from>
    <xdr:to>
      <xdr:col>2</xdr:col>
      <xdr:colOff>5666</xdr:colOff>
      <xdr:row>80</xdr:row>
      <xdr:rowOff>168066</xdr:rowOff>
    </xdr:to>
    <xdr:pic>
      <xdr:nvPicPr>
        <xdr:cNvPr id="9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348534"/>
          <a:ext cx="381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3326080</xdr:colOff>
      <xdr:row>76</xdr:row>
      <xdr:rowOff>51009</xdr:rowOff>
    </xdr:from>
    <xdr:ext cx="796" cy="107532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733888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77</xdr:row>
      <xdr:rowOff>51009</xdr:rowOff>
    </xdr:from>
    <xdr:ext cx="796" cy="107532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77389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78</xdr:row>
      <xdr:rowOff>51009</xdr:rowOff>
    </xdr:from>
    <xdr:ext cx="796" cy="107532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793895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3335605</xdr:colOff>
      <xdr:row>81</xdr:row>
      <xdr:rowOff>60534</xdr:rowOff>
    </xdr:from>
    <xdr:to>
      <xdr:col>2</xdr:col>
      <xdr:colOff>6623</xdr:colOff>
      <xdr:row>81</xdr:row>
      <xdr:rowOff>168066</xdr:rowOff>
    </xdr:to>
    <xdr:pic>
      <xdr:nvPicPr>
        <xdr:cNvPr id="13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74858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82</xdr:row>
      <xdr:rowOff>60534</xdr:rowOff>
    </xdr:from>
    <xdr:to>
      <xdr:col>2</xdr:col>
      <xdr:colOff>5666</xdr:colOff>
      <xdr:row>82</xdr:row>
      <xdr:rowOff>168066</xdr:rowOff>
    </xdr:to>
    <xdr:pic>
      <xdr:nvPicPr>
        <xdr:cNvPr id="14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9148634"/>
          <a:ext cx="381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3345130</xdr:colOff>
      <xdr:row>67</xdr:row>
      <xdr:rowOff>41484</xdr:rowOff>
    </xdr:from>
    <xdr:to>
      <xdr:col>2</xdr:col>
      <xdr:colOff>6623</xdr:colOff>
      <xdr:row>67</xdr:row>
      <xdr:rowOff>149016</xdr:rowOff>
    </xdr:to>
    <xdr:pic>
      <xdr:nvPicPr>
        <xdr:cNvPr id="61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543388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71</xdr:row>
      <xdr:rowOff>60534</xdr:rowOff>
    </xdr:from>
    <xdr:to>
      <xdr:col>2</xdr:col>
      <xdr:colOff>6623</xdr:colOff>
      <xdr:row>71</xdr:row>
      <xdr:rowOff>168066</xdr:rowOff>
    </xdr:to>
    <xdr:pic>
      <xdr:nvPicPr>
        <xdr:cNvPr id="62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665308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75</xdr:row>
      <xdr:rowOff>51009</xdr:rowOff>
    </xdr:from>
    <xdr:to>
      <xdr:col>2</xdr:col>
      <xdr:colOff>5666</xdr:colOff>
      <xdr:row>75</xdr:row>
      <xdr:rowOff>158541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7834184"/>
          <a:ext cx="381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76</xdr:row>
      <xdr:rowOff>70059</xdr:rowOff>
    </xdr:from>
    <xdr:to>
      <xdr:col>2</xdr:col>
      <xdr:colOff>6623</xdr:colOff>
      <xdr:row>76</xdr:row>
      <xdr:rowOff>177591</xdr:rowOff>
    </xdr:to>
    <xdr:pic>
      <xdr:nvPicPr>
        <xdr:cNvPr id="64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06278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77</xdr:row>
      <xdr:rowOff>70059</xdr:rowOff>
    </xdr:from>
    <xdr:to>
      <xdr:col>2</xdr:col>
      <xdr:colOff>5666</xdr:colOff>
      <xdr:row>77</xdr:row>
      <xdr:rowOff>177591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262809"/>
          <a:ext cx="381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78</xdr:row>
      <xdr:rowOff>60534</xdr:rowOff>
    </xdr:from>
    <xdr:to>
      <xdr:col>2</xdr:col>
      <xdr:colOff>6623</xdr:colOff>
      <xdr:row>78</xdr:row>
      <xdr:rowOff>168066</xdr:rowOff>
    </xdr:to>
    <xdr:pic>
      <xdr:nvPicPr>
        <xdr:cNvPr id="66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453309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80</xdr:row>
      <xdr:rowOff>60534</xdr:rowOff>
    </xdr:from>
    <xdr:to>
      <xdr:col>2</xdr:col>
      <xdr:colOff>5666</xdr:colOff>
      <xdr:row>80</xdr:row>
      <xdr:rowOff>168066</xdr:rowOff>
    </xdr:to>
    <xdr:pic>
      <xdr:nvPicPr>
        <xdr:cNvPr id="6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853359"/>
          <a:ext cx="381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3326080</xdr:colOff>
      <xdr:row>76</xdr:row>
      <xdr:rowOff>51009</xdr:rowOff>
    </xdr:from>
    <xdr:ext cx="796" cy="107532"/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0437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77</xdr:row>
      <xdr:rowOff>51009</xdr:rowOff>
    </xdr:from>
    <xdr:ext cx="796" cy="107532"/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24375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78</xdr:row>
      <xdr:rowOff>51009</xdr:rowOff>
    </xdr:from>
    <xdr:ext cx="796" cy="107532"/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44378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3335605</xdr:colOff>
      <xdr:row>81</xdr:row>
      <xdr:rowOff>60534</xdr:rowOff>
    </xdr:from>
    <xdr:to>
      <xdr:col>2</xdr:col>
      <xdr:colOff>6623</xdr:colOff>
      <xdr:row>81</xdr:row>
      <xdr:rowOff>168066</xdr:rowOff>
    </xdr:to>
    <xdr:pic>
      <xdr:nvPicPr>
        <xdr:cNvPr id="71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905338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82</xdr:row>
      <xdr:rowOff>60534</xdr:rowOff>
    </xdr:from>
    <xdr:to>
      <xdr:col>2</xdr:col>
      <xdr:colOff>5666</xdr:colOff>
      <xdr:row>82</xdr:row>
      <xdr:rowOff>168066</xdr:rowOff>
    </xdr:to>
    <xdr:pic>
      <xdr:nvPicPr>
        <xdr:cNvPr id="72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9253409"/>
          <a:ext cx="381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3345130</xdr:colOff>
      <xdr:row>75</xdr:row>
      <xdr:rowOff>41484</xdr:rowOff>
    </xdr:from>
    <xdr:to>
      <xdr:col>2</xdr:col>
      <xdr:colOff>4506</xdr:colOff>
      <xdr:row>75</xdr:row>
      <xdr:rowOff>149016</xdr:rowOff>
    </xdr:to>
    <xdr:pic>
      <xdr:nvPicPr>
        <xdr:cNvPr id="73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7824659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79</xdr:row>
      <xdr:rowOff>60534</xdr:rowOff>
    </xdr:from>
    <xdr:to>
      <xdr:col>2</xdr:col>
      <xdr:colOff>4506</xdr:colOff>
      <xdr:row>79</xdr:row>
      <xdr:rowOff>168066</xdr:rowOff>
    </xdr:to>
    <xdr:pic>
      <xdr:nvPicPr>
        <xdr:cNvPr id="74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65333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83</xdr:row>
      <xdr:rowOff>51009</xdr:rowOff>
    </xdr:from>
    <xdr:to>
      <xdr:col>2</xdr:col>
      <xdr:colOff>3177</xdr:colOff>
      <xdr:row>83</xdr:row>
      <xdr:rowOff>158541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9453434"/>
          <a:ext cx="1322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84</xdr:row>
      <xdr:rowOff>70059</xdr:rowOff>
    </xdr:from>
    <xdr:to>
      <xdr:col>2</xdr:col>
      <xdr:colOff>4506</xdr:colOff>
      <xdr:row>84</xdr:row>
      <xdr:rowOff>177591</xdr:rowOff>
    </xdr:to>
    <xdr:pic>
      <xdr:nvPicPr>
        <xdr:cNvPr id="76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987253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85</xdr:row>
      <xdr:rowOff>70059</xdr:rowOff>
    </xdr:from>
    <xdr:to>
      <xdr:col>2</xdr:col>
      <xdr:colOff>3177</xdr:colOff>
      <xdr:row>85</xdr:row>
      <xdr:rowOff>177591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20272584"/>
          <a:ext cx="1322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86</xdr:row>
      <xdr:rowOff>60534</xdr:rowOff>
    </xdr:from>
    <xdr:to>
      <xdr:col>2</xdr:col>
      <xdr:colOff>4506</xdr:colOff>
      <xdr:row>86</xdr:row>
      <xdr:rowOff>168066</xdr:rowOff>
    </xdr:to>
    <xdr:pic>
      <xdr:nvPicPr>
        <xdr:cNvPr id="78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2046308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88</xdr:row>
      <xdr:rowOff>60534</xdr:rowOff>
    </xdr:from>
    <xdr:to>
      <xdr:col>2</xdr:col>
      <xdr:colOff>3177</xdr:colOff>
      <xdr:row>88</xdr:row>
      <xdr:rowOff>168066</xdr:rowOff>
    </xdr:to>
    <xdr:pic>
      <xdr:nvPicPr>
        <xdr:cNvPr id="79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21272709"/>
          <a:ext cx="1322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3326080</xdr:colOff>
      <xdr:row>84</xdr:row>
      <xdr:rowOff>51009</xdr:rowOff>
    </xdr:from>
    <xdr:ext cx="796" cy="107532"/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985348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85</xdr:row>
      <xdr:rowOff>51009</xdr:rowOff>
    </xdr:from>
    <xdr:ext cx="796" cy="107532"/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202535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86</xdr:row>
      <xdr:rowOff>51009</xdr:rowOff>
    </xdr:from>
    <xdr:ext cx="796" cy="107532"/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2045355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3335605</xdr:colOff>
      <xdr:row>89</xdr:row>
      <xdr:rowOff>60534</xdr:rowOff>
    </xdr:from>
    <xdr:to>
      <xdr:col>2</xdr:col>
      <xdr:colOff>4506</xdr:colOff>
      <xdr:row>89</xdr:row>
      <xdr:rowOff>168066</xdr:rowOff>
    </xdr:to>
    <xdr:pic>
      <xdr:nvPicPr>
        <xdr:cNvPr id="83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21672759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2117</xdr:colOff>
      <xdr:row>30</xdr:row>
      <xdr:rowOff>2286</xdr:rowOff>
    </xdr:to>
    <xdr:pic>
      <xdr:nvPicPr>
        <xdr:cNvPr id="84" name="Рисунок 3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4625" y="6362700"/>
          <a:ext cx="2117" cy="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28</xdr:row>
      <xdr:rowOff>31750</xdr:rowOff>
    </xdr:from>
    <xdr:to>
      <xdr:col>2</xdr:col>
      <xdr:colOff>4066</xdr:colOff>
      <xdr:row>28</xdr:row>
      <xdr:rowOff>183700</xdr:rowOff>
    </xdr:to>
    <xdr:pic>
      <xdr:nvPicPr>
        <xdr:cNvPr id="85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742" y="6013450"/>
          <a:ext cx="1949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2118</xdr:colOff>
      <xdr:row>30</xdr:row>
      <xdr:rowOff>2286</xdr:rowOff>
    </xdr:to>
    <xdr:pic>
      <xdr:nvPicPr>
        <xdr:cNvPr id="86" name="Рисунок 3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4625" y="6362700"/>
          <a:ext cx="2118" cy="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33</xdr:row>
      <xdr:rowOff>6273</xdr:rowOff>
    </xdr:from>
    <xdr:to>
      <xdr:col>2</xdr:col>
      <xdr:colOff>0</xdr:colOff>
      <xdr:row>33</xdr:row>
      <xdr:rowOff>6273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0030" y="7178598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37</xdr:row>
      <xdr:rowOff>21513</xdr:rowOff>
    </xdr:from>
    <xdr:to>
      <xdr:col>2</xdr:col>
      <xdr:colOff>0</xdr:colOff>
      <xdr:row>37</xdr:row>
      <xdr:rowOff>21513</xdr:rowOff>
    </xdr:to>
    <xdr:pic>
      <xdr:nvPicPr>
        <xdr:cNvPr id="88" name="Рисунок 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0030" y="8584488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28</xdr:row>
      <xdr:rowOff>31750</xdr:rowOff>
    </xdr:from>
    <xdr:to>
      <xdr:col>2</xdr:col>
      <xdr:colOff>4067</xdr:colOff>
      <xdr:row>28</xdr:row>
      <xdr:rowOff>183700</xdr:rowOff>
    </xdr:to>
    <xdr:pic>
      <xdr:nvPicPr>
        <xdr:cNvPr id="89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742" y="601345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33</xdr:row>
      <xdr:rowOff>31750</xdr:rowOff>
    </xdr:from>
    <xdr:to>
      <xdr:col>2</xdr:col>
      <xdr:colOff>4067</xdr:colOff>
      <xdr:row>33</xdr:row>
      <xdr:rowOff>183700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742" y="720407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36</xdr:row>
      <xdr:rowOff>31750</xdr:rowOff>
    </xdr:from>
    <xdr:to>
      <xdr:col>2</xdr:col>
      <xdr:colOff>4067</xdr:colOff>
      <xdr:row>36</xdr:row>
      <xdr:rowOff>183700</xdr:rowOff>
    </xdr:to>
    <xdr:pic>
      <xdr:nvPicPr>
        <xdr:cNvPr id="91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742" y="819467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37</xdr:row>
      <xdr:rowOff>31750</xdr:rowOff>
    </xdr:from>
    <xdr:to>
      <xdr:col>2</xdr:col>
      <xdr:colOff>4067</xdr:colOff>
      <xdr:row>37</xdr:row>
      <xdr:rowOff>183700</xdr:rowOff>
    </xdr:to>
    <xdr:pic>
      <xdr:nvPicPr>
        <xdr:cNvPr id="92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742" y="859472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38</xdr:row>
      <xdr:rowOff>31750</xdr:rowOff>
    </xdr:from>
    <xdr:to>
      <xdr:col>2</xdr:col>
      <xdr:colOff>4067</xdr:colOff>
      <xdr:row>38</xdr:row>
      <xdr:rowOff>183700</xdr:rowOff>
    </xdr:to>
    <xdr:pic>
      <xdr:nvPicPr>
        <xdr:cNvPr id="93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742" y="898525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39</xdr:row>
      <xdr:rowOff>31750</xdr:rowOff>
    </xdr:from>
    <xdr:to>
      <xdr:col>2</xdr:col>
      <xdr:colOff>4067</xdr:colOff>
      <xdr:row>39</xdr:row>
      <xdr:rowOff>183700</xdr:rowOff>
    </xdr:to>
    <xdr:pic>
      <xdr:nvPicPr>
        <xdr:cNvPr id="94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742" y="938530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41</xdr:row>
      <xdr:rowOff>31750</xdr:rowOff>
    </xdr:from>
    <xdr:to>
      <xdr:col>2</xdr:col>
      <xdr:colOff>4067</xdr:colOff>
      <xdr:row>41</xdr:row>
      <xdr:rowOff>183700</xdr:rowOff>
    </xdr:to>
    <xdr:pic>
      <xdr:nvPicPr>
        <xdr:cNvPr id="95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742" y="978535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3672417</xdr:colOff>
      <xdr:row>45</xdr:row>
      <xdr:rowOff>21167</xdr:rowOff>
    </xdr:from>
    <xdr:to>
      <xdr:col>2</xdr:col>
      <xdr:colOff>3342</xdr:colOff>
      <xdr:row>45</xdr:row>
      <xdr:rowOff>173117</xdr:rowOff>
    </xdr:to>
    <xdr:pic>
      <xdr:nvPicPr>
        <xdr:cNvPr id="96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0392" y="10584392"/>
          <a:ext cx="7575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47</xdr:row>
      <xdr:rowOff>31750</xdr:rowOff>
    </xdr:from>
    <xdr:to>
      <xdr:col>2</xdr:col>
      <xdr:colOff>4067</xdr:colOff>
      <xdr:row>47</xdr:row>
      <xdr:rowOff>183700</xdr:rowOff>
    </xdr:to>
    <xdr:pic>
      <xdr:nvPicPr>
        <xdr:cNvPr id="97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742" y="1099502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49</xdr:row>
      <xdr:rowOff>31750</xdr:rowOff>
    </xdr:from>
    <xdr:to>
      <xdr:col>2</xdr:col>
      <xdr:colOff>4067</xdr:colOff>
      <xdr:row>49</xdr:row>
      <xdr:rowOff>183700</xdr:rowOff>
    </xdr:to>
    <xdr:pic>
      <xdr:nvPicPr>
        <xdr:cNvPr id="98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742" y="1139507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53</xdr:row>
      <xdr:rowOff>31750</xdr:rowOff>
    </xdr:from>
    <xdr:to>
      <xdr:col>2</xdr:col>
      <xdr:colOff>4067</xdr:colOff>
      <xdr:row>53</xdr:row>
      <xdr:rowOff>183700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742" y="1219517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4127500</xdr:colOff>
      <xdr:row>37</xdr:row>
      <xdr:rowOff>0</xdr:rowOff>
    </xdr:from>
    <xdr:to>
      <xdr:col>30</xdr:col>
      <xdr:colOff>21334</xdr:colOff>
      <xdr:row>38</xdr:row>
      <xdr:rowOff>23846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948525" y="8562975"/>
          <a:ext cx="18159" cy="414371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38</xdr:row>
      <xdr:rowOff>0</xdr:rowOff>
    </xdr:from>
    <xdr:to>
      <xdr:col>30</xdr:col>
      <xdr:colOff>21334</xdr:colOff>
      <xdr:row>39</xdr:row>
      <xdr:rowOff>23846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948525" y="8953500"/>
          <a:ext cx="18159" cy="4238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38</xdr:row>
      <xdr:rowOff>0</xdr:rowOff>
    </xdr:from>
    <xdr:to>
      <xdr:col>30</xdr:col>
      <xdr:colOff>21334</xdr:colOff>
      <xdr:row>39</xdr:row>
      <xdr:rowOff>23846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948525" y="8953500"/>
          <a:ext cx="18159" cy="4238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41</xdr:row>
      <xdr:rowOff>0</xdr:rowOff>
    </xdr:from>
    <xdr:to>
      <xdr:col>30</xdr:col>
      <xdr:colOff>21334</xdr:colOff>
      <xdr:row>41</xdr:row>
      <xdr:rowOff>23846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948525" y="9753600"/>
          <a:ext cx="18159" cy="2384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41</xdr:row>
      <xdr:rowOff>0</xdr:rowOff>
    </xdr:from>
    <xdr:to>
      <xdr:col>30</xdr:col>
      <xdr:colOff>21334</xdr:colOff>
      <xdr:row>42</xdr:row>
      <xdr:rowOff>23846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948525" y="9753600"/>
          <a:ext cx="18159" cy="4238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41</xdr:row>
      <xdr:rowOff>0</xdr:rowOff>
    </xdr:from>
    <xdr:to>
      <xdr:col>30</xdr:col>
      <xdr:colOff>21334</xdr:colOff>
      <xdr:row>42</xdr:row>
      <xdr:rowOff>23846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948525" y="9753600"/>
          <a:ext cx="18159" cy="423896"/>
        </a:xfrm>
        <a:prstGeom prst="rect">
          <a:avLst/>
        </a:prstGeom>
      </xdr:spPr>
    </xdr:pic>
    <xdr:clientData/>
  </xdr:twoCellAnchor>
  <xdr:oneCellAnchor>
    <xdr:from>
      <xdr:col>1</xdr:col>
      <xdr:colOff>3640667</xdr:colOff>
      <xdr:row>54</xdr:row>
      <xdr:rowOff>31750</xdr:rowOff>
    </xdr:from>
    <xdr:ext cx="4066" cy="151950"/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742" y="12385675"/>
          <a:ext cx="4066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29</xdr:col>
      <xdr:colOff>4127500</xdr:colOff>
      <xdr:row>42</xdr:row>
      <xdr:rowOff>0</xdr:rowOff>
    </xdr:from>
    <xdr:to>
      <xdr:col>30</xdr:col>
      <xdr:colOff>21334</xdr:colOff>
      <xdr:row>43</xdr:row>
      <xdr:rowOff>0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821525" y="10339917"/>
          <a:ext cx="22392" cy="4260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42</xdr:row>
      <xdr:rowOff>0</xdr:rowOff>
    </xdr:from>
    <xdr:to>
      <xdr:col>30</xdr:col>
      <xdr:colOff>21334</xdr:colOff>
      <xdr:row>43</xdr:row>
      <xdr:rowOff>0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821525" y="10339917"/>
          <a:ext cx="22392" cy="4260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43</xdr:row>
      <xdr:rowOff>0</xdr:rowOff>
    </xdr:from>
    <xdr:to>
      <xdr:col>30</xdr:col>
      <xdr:colOff>21334</xdr:colOff>
      <xdr:row>43</xdr:row>
      <xdr:rowOff>23846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821525" y="10742083"/>
          <a:ext cx="22392" cy="4365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43</xdr:row>
      <xdr:rowOff>0</xdr:rowOff>
    </xdr:from>
    <xdr:to>
      <xdr:col>30</xdr:col>
      <xdr:colOff>21334</xdr:colOff>
      <xdr:row>43</xdr:row>
      <xdr:rowOff>23846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821525" y="10742083"/>
          <a:ext cx="22392" cy="43659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190500</xdr:colOff>
      <xdr:row>0</xdr:row>
      <xdr:rowOff>38100</xdr:rowOff>
    </xdr:from>
    <xdr:to>
      <xdr:col>21</xdr:col>
      <xdr:colOff>573088</xdr:colOff>
      <xdr:row>2</xdr:row>
      <xdr:rowOff>198749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592050" y="38100"/>
          <a:ext cx="992188" cy="65594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400050</xdr:colOff>
      <xdr:row>0</xdr:row>
      <xdr:rowOff>19050</xdr:rowOff>
    </xdr:from>
    <xdr:to>
      <xdr:col>21</xdr:col>
      <xdr:colOff>398463</xdr:colOff>
      <xdr:row>2</xdr:row>
      <xdr:rowOff>174936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477500" y="19050"/>
          <a:ext cx="1065213" cy="65118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285750</xdr:colOff>
      <xdr:row>0</xdr:row>
      <xdr:rowOff>28575</xdr:rowOff>
    </xdr:from>
    <xdr:to>
      <xdr:col>24</xdr:col>
      <xdr:colOff>398463</xdr:colOff>
      <xdr:row>2</xdr:row>
      <xdr:rowOff>184461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391775" y="28575"/>
          <a:ext cx="989013" cy="65118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140806</xdr:colOff>
      <xdr:row>62</xdr:row>
      <xdr:rowOff>19050</xdr:rowOff>
    </xdr:from>
    <xdr:to>
      <xdr:col>18</xdr:col>
      <xdr:colOff>42863</xdr:colOff>
      <xdr:row>96</xdr:row>
      <xdr:rowOff>76200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08006" y="12868275"/>
          <a:ext cx="6731482" cy="653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224313</xdr:colOff>
      <xdr:row>140</xdr:row>
      <xdr:rowOff>65916</xdr:rowOff>
    </xdr:from>
    <xdr:to>
      <xdr:col>23</xdr:col>
      <xdr:colOff>94910</xdr:colOff>
      <xdr:row>154</xdr:row>
      <xdr:rowOff>140967</xdr:rowOff>
    </xdr:to>
    <xdr:pic>
      <xdr:nvPicPr>
        <xdr:cNvPr id="3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81913" y="27783666"/>
          <a:ext cx="10433822" cy="274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188326</xdr:colOff>
      <xdr:row>125</xdr:row>
      <xdr:rowOff>96180</xdr:rowOff>
    </xdr:from>
    <xdr:to>
      <xdr:col>23</xdr:col>
      <xdr:colOff>72314</xdr:colOff>
      <xdr:row>139</xdr:row>
      <xdr:rowOff>69674</xdr:rowOff>
    </xdr:to>
    <xdr:pic>
      <xdr:nvPicPr>
        <xdr:cNvPr id="4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45926" y="24956430"/>
          <a:ext cx="10447213" cy="26404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67234</xdr:colOff>
      <xdr:row>116</xdr:row>
      <xdr:rowOff>84266</xdr:rowOff>
    </xdr:from>
    <xdr:to>
      <xdr:col>22</xdr:col>
      <xdr:colOff>444339</xdr:colOff>
      <xdr:row>125</xdr:row>
      <xdr:rowOff>125259</xdr:rowOff>
    </xdr:to>
    <xdr:pic>
      <xdr:nvPicPr>
        <xdr:cNvPr id="5" name="Рисунок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24834" y="23230016"/>
          <a:ext cx="10321205" cy="1755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1781175</xdr:colOff>
      <xdr:row>1</xdr:row>
      <xdr:rowOff>0</xdr:rowOff>
    </xdr:from>
    <xdr:to>
      <xdr:col>3</xdr:col>
      <xdr:colOff>504825</xdr:colOff>
      <xdr:row>1</xdr:row>
      <xdr:rowOff>0</xdr:rowOff>
    </xdr:to>
    <xdr:pic>
      <xdr:nvPicPr>
        <xdr:cNvPr id="2" name="Рисунок 48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48175" y="466725"/>
          <a:ext cx="504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1790700</xdr:colOff>
      <xdr:row>1</xdr:row>
      <xdr:rowOff>0</xdr:rowOff>
    </xdr:from>
    <xdr:to>
      <xdr:col>3</xdr:col>
      <xdr:colOff>504825</xdr:colOff>
      <xdr:row>1</xdr:row>
      <xdr:rowOff>0</xdr:rowOff>
    </xdr:to>
    <xdr:pic>
      <xdr:nvPicPr>
        <xdr:cNvPr id="3" name="Рисунок 48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48175" y="466725"/>
          <a:ext cx="504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1933575</xdr:colOff>
      <xdr:row>1</xdr:row>
      <xdr:rowOff>0</xdr:rowOff>
    </xdr:from>
    <xdr:to>
      <xdr:col>3</xdr:col>
      <xdr:colOff>504825</xdr:colOff>
      <xdr:row>1</xdr:row>
      <xdr:rowOff>0</xdr:rowOff>
    </xdr:to>
    <xdr:pic>
      <xdr:nvPicPr>
        <xdr:cNvPr id="4" name="Рисунок 48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48175" y="466725"/>
          <a:ext cx="504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1781175</xdr:colOff>
      <xdr:row>1</xdr:row>
      <xdr:rowOff>0</xdr:rowOff>
    </xdr:from>
    <xdr:to>
      <xdr:col>3</xdr:col>
      <xdr:colOff>504825</xdr:colOff>
      <xdr:row>1</xdr:row>
      <xdr:rowOff>0</xdr:rowOff>
    </xdr:to>
    <xdr:pic>
      <xdr:nvPicPr>
        <xdr:cNvPr id="5" name="Рисунок 48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48175" y="466725"/>
          <a:ext cx="504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1790700</xdr:colOff>
      <xdr:row>1</xdr:row>
      <xdr:rowOff>0</xdr:rowOff>
    </xdr:from>
    <xdr:to>
      <xdr:col>3</xdr:col>
      <xdr:colOff>504825</xdr:colOff>
      <xdr:row>1</xdr:row>
      <xdr:rowOff>0</xdr:rowOff>
    </xdr:to>
    <xdr:pic>
      <xdr:nvPicPr>
        <xdr:cNvPr id="6" name="Рисунок 48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48175" y="466725"/>
          <a:ext cx="504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1933575</xdr:colOff>
      <xdr:row>1</xdr:row>
      <xdr:rowOff>0</xdr:rowOff>
    </xdr:from>
    <xdr:to>
      <xdr:col>3</xdr:col>
      <xdr:colOff>504825</xdr:colOff>
      <xdr:row>1</xdr:row>
      <xdr:rowOff>0</xdr:rowOff>
    </xdr:to>
    <xdr:pic>
      <xdr:nvPicPr>
        <xdr:cNvPr id="7" name="Рисунок 48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48175" y="466725"/>
          <a:ext cx="504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228600</xdr:colOff>
      <xdr:row>0</xdr:row>
      <xdr:rowOff>28576</xdr:rowOff>
    </xdr:from>
    <xdr:to>
      <xdr:col>21</xdr:col>
      <xdr:colOff>0</xdr:colOff>
      <xdr:row>2</xdr:row>
      <xdr:rowOff>17892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00900" y="28576"/>
          <a:ext cx="1600200" cy="522716"/>
        </a:xfrm>
        <a:prstGeom prst="rect">
          <a:avLst/>
        </a:prstGeom>
      </xdr:spPr>
    </xdr:pic>
    <xdr:clientData/>
  </xdr:twoCellAnchor>
  <xdr:twoCellAnchor>
    <xdr:from>
      <xdr:col>7</xdr:col>
      <xdr:colOff>114300</xdr:colOff>
      <xdr:row>11</xdr:row>
      <xdr:rowOff>104775</xdr:rowOff>
    </xdr:from>
    <xdr:to>
      <xdr:col>7</xdr:col>
      <xdr:colOff>114300</xdr:colOff>
      <xdr:row>11</xdr:row>
      <xdr:rowOff>104775</xdr:rowOff>
    </xdr:to>
    <xdr:sp macro="" textlink="">
      <xdr:nvSpPr>
        <xdr:cNvPr id="5" name="AutoShape 37"/>
        <xdr:cNvSpPr>
          <a:spLocks noChangeArrowheads="1"/>
        </xdr:cNvSpPr>
      </xdr:nvSpPr>
      <xdr:spPr bwMode="auto">
        <a:xfrm>
          <a:off x="6391275" y="7724775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114300</xdr:colOff>
      <xdr:row>11</xdr:row>
      <xdr:rowOff>104775</xdr:rowOff>
    </xdr:from>
    <xdr:to>
      <xdr:col>7</xdr:col>
      <xdr:colOff>114300</xdr:colOff>
      <xdr:row>11</xdr:row>
      <xdr:rowOff>104775</xdr:rowOff>
    </xdr:to>
    <xdr:sp macro="" textlink="">
      <xdr:nvSpPr>
        <xdr:cNvPr id="6" name="AutoShape 38"/>
        <xdr:cNvSpPr>
          <a:spLocks noChangeArrowheads="1"/>
        </xdr:cNvSpPr>
      </xdr:nvSpPr>
      <xdr:spPr bwMode="auto">
        <a:xfrm>
          <a:off x="6391275" y="7724775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114300</xdr:colOff>
      <xdr:row>11</xdr:row>
      <xdr:rowOff>104775</xdr:rowOff>
    </xdr:from>
    <xdr:to>
      <xdr:col>7</xdr:col>
      <xdr:colOff>114300</xdr:colOff>
      <xdr:row>11</xdr:row>
      <xdr:rowOff>104775</xdr:rowOff>
    </xdr:to>
    <xdr:sp macro="" textlink="">
      <xdr:nvSpPr>
        <xdr:cNvPr id="7" name="AutoShape 39"/>
        <xdr:cNvSpPr>
          <a:spLocks noChangeArrowheads="1"/>
        </xdr:cNvSpPr>
      </xdr:nvSpPr>
      <xdr:spPr bwMode="auto">
        <a:xfrm>
          <a:off x="6391275" y="7724775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114300</xdr:colOff>
      <xdr:row>11</xdr:row>
      <xdr:rowOff>104775</xdr:rowOff>
    </xdr:from>
    <xdr:to>
      <xdr:col>7</xdr:col>
      <xdr:colOff>114300</xdr:colOff>
      <xdr:row>11</xdr:row>
      <xdr:rowOff>104775</xdr:rowOff>
    </xdr:to>
    <xdr:sp macro="" textlink="">
      <xdr:nvSpPr>
        <xdr:cNvPr id="8" name="AutoShape 40"/>
        <xdr:cNvSpPr>
          <a:spLocks noChangeArrowheads="1"/>
        </xdr:cNvSpPr>
      </xdr:nvSpPr>
      <xdr:spPr bwMode="auto">
        <a:xfrm>
          <a:off x="6391275" y="7724775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114300</xdr:colOff>
      <xdr:row>25</xdr:row>
      <xdr:rowOff>0</xdr:rowOff>
    </xdr:from>
    <xdr:to>
      <xdr:col>7</xdr:col>
      <xdr:colOff>114300</xdr:colOff>
      <xdr:row>25</xdr:row>
      <xdr:rowOff>0</xdr:rowOff>
    </xdr:to>
    <xdr:sp macro="" textlink="">
      <xdr:nvSpPr>
        <xdr:cNvPr id="13" name="AutoShape 45"/>
        <xdr:cNvSpPr>
          <a:spLocks noChangeArrowheads="1"/>
        </xdr:cNvSpPr>
      </xdr:nvSpPr>
      <xdr:spPr bwMode="auto">
        <a:xfrm>
          <a:off x="6391275" y="1676400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114300</xdr:colOff>
      <xdr:row>25</xdr:row>
      <xdr:rowOff>0</xdr:rowOff>
    </xdr:from>
    <xdr:to>
      <xdr:col>7</xdr:col>
      <xdr:colOff>114300</xdr:colOff>
      <xdr:row>25</xdr:row>
      <xdr:rowOff>0</xdr:rowOff>
    </xdr:to>
    <xdr:sp macro="" textlink="">
      <xdr:nvSpPr>
        <xdr:cNvPr id="14" name="AutoShape 46"/>
        <xdr:cNvSpPr>
          <a:spLocks noChangeArrowheads="1"/>
        </xdr:cNvSpPr>
      </xdr:nvSpPr>
      <xdr:spPr bwMode="auto">
        <a:xfrm>
          <a:off x="6391275" y="1676400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114300</xdr:colOff>
      <xdr:row>25</xdr:row>
      <xdr:rowOff>0</xdr:rowOff>
    </xdr:from>
    <xdr:to>
      <xdr:col>7</xdr:col>
      <xdr:colOff>114300</xdr:colOff>
      <xdr:row>25</xdr:row>
      <xdr:rowOff>0</xdr:rowOff>
    </xdr:to>
    <xdr:sp macro="" textlink="">
      <xdr:nvSpPr>
        <xdr:cNvPr id="15" name="AutoShape 47"/>
        <xdr:cNvSpPr>
          <a:spLocks noChangeArrowheads="1"/>
        </xdr:cNvSpPr>
      </xdr:nvSpPr>
      <xdr:spPr bwMode="auto">
        <a:xfrm>
          <a:off x="6391275" y="1676400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114300</xdr:colOff>
      <xdr:row>25</xdr:row>
      <xdr:rowOff>0</xdr:rowOff>
    </xdr:from>
    <xdr:to>
      <xdr:col>7</xdr:col>
      <xdr:colOff>114300</xdr:colOff>
      <xdr:row>25</xdr:row>
      <xdr:rowOff>0</xdr:rowOff>
    </xdr:to>
    <xdr:sp macro="" textlink="">
      <xdr:nvSpPr>
        <xdr:cNvPr id="16" name="AutoShape 48"/>
        <xdr:cNvSpPr>
          <a:spLocks noChangeArrowheads="1"/>
        </xdr:cNvSpPr>
      </xdr:nvSpPr>
      <xdr:spPr bwMode="auto">
        <a:xfrm>
          <a:off x="6391275" y="1676400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114300</xdr:colOff>
      <xdr:row>11</xdr:row>
      <xdr:rowOff>104775</xdr:rowOff>
    </xdr:from>
    <xdr:to>
      <xdr:col>7</xdr:col>
      <xdr:colOff>114300</xdr:colOff>
      <xdr:row>11</xdr:row>
      <xdr:rowOff>104775</xdr:rowOff>
    </xdr:to>
    <xdr:sp macro="" textlink="">
      <xdr:nvSpPr>
        <xdr:cNvPr id="17" name="AutoShape 110"/>
        <xdr:cNvSpPr>
          <a:spLocks noChangeArrowheads="1"/>
        </xdr:cNvSpPr>
      </xdr:nvSpPr>
      <xdr:spPr bwMode="auto">
        <a:xfrm>
          <a:off x="6391275" y="7724775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114300</xdr:colOff>
      <xdr:row>11</xdr:row>
      <xdr:rowOff>104775</xdr:rowOff>
    </xdr:from>
    <xdr:to>
      <xdr:col>7</xdr:col>
      <xdr:colOff>114300</xdr:colOff>
      <xdr:row>11</xdr:row>
      <xdr:rowOff>104775</xdr:rowOff>
    </xdr:to>
    <xdr:sp macro="" textlink="">
      <xdr:nvSpPr>
        <xdr:cNvPr id="18" name="AutoShape 111"/>
        <xdr:cNvSpPr>
          <a:spLocks noChangeArrowheads="1"/>
        </xdr:cNvSpPr>
      </xdr:nvSpPr>
      <xdr:spPr bwMode="auto">
        <a:xfrm>
          <a:off x="6391275" y="7724775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114300</xdr:colOff>
      <xdr:row>11</xdr:row>
      <xdr:rowOff>104775</xdr:rowOff>
    </xdr:from>
    <xdr:to>
      <xdr:col>7</xdr:col>
      <xdr:colOff>114300</xdr:colOff>
      <xdr:row>11</xdr:row>
      <xdr:rowOff>104775</xdr:rowOff>
    </xdr:to>
    <xdr:sp macro="" textlink="">
      <xdr:nvSpPr>
        <xdr:cNvPr id="19" name="AutoShape 112"/>
        <xdr:cNvSpPr>
          <a:spLocks noChangeArrowheads="1"/>
        </xdr:cNvSpPr>
      </xdr:nvSpPr>
      <xdr:spPr bwMode="auto">
        <a:xfrm>
          <a:off x="6391275" y="7724775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114300</xdr:colOff>
      <xdr:row>11</xdr:row>
      <xdr:rowOff>104775</xdr:rowOff>
    </xdr:from>
    <xdr:to>
      <xdr:col>7</xdr:col>
      <xdr:colOff>114300</xdr:colOff>
      <xdr:row>11</xdr:row>
      <xdr:rowOff>104775</xdr:rowOff>
    </xdr:to>
    <xdr:sp macro="" textlink="">
      <xdr:nvSpPr>
        <xdr:cNvPr id="20" name="AutoShape 113"/>
        <xdr:cNvSpPr>
          <a:spLocks noChangeArrowheads="1"/>
        </xdr:cNvSpPr>
      </xdr:nvSpPr>
      <xdr:spPr bwMode="auto">
        <a:xfrm>
          <a:off x="6391275" y="7724775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114300</xdr:colOff>
      <xdr:row>25</xdr:row>
      <xdr:rowOff>0</xdr:rowOff>
    </xdr:from>
    <xdr:to>
      <xdr:col>7</xdr:col>
      <xdr:colOff>114300</xdr:colOff>
      <xdr:row>25</xdr:row>
      <xdr:rowOff>0</xdr:rowOff>
    </xdr:to>
    <xdr:sp macro="" textlink="">
      <xdr:nvSpPr>
        <xdr:cNvPr id="25" name="AutoShape 118"/>
        <xdr:cNvSpPr>
          <a:spLocks noChangeArrowheads="1"/>
        </xdr:cNvSpPr>
      </xdr:nvSpPr>
      <xdr:spPr bwMode="auto">
        <a:xfrm>
          <a:off x="6391275" y="1676400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114300</xdr:colOff>
      <xdr:row>25</xdr:row>
      <xdr:rowOff>0</xdr:rowOff>
    </xdr:from>
    <xdr:to>
      <xdr:col>7</xdr:col>
      <xdr:colOff>114300</xdr:colOff>
      <xdr:row>25</xdr:row>
      <xdr:rowOff>0</xdr:rowOff>
    </xdr:to>
    <xdr:sp macro="" textlink="">
      <xdr:nvSpPr>
        <xdr:cNvPr id="26" name="AutoShape 119"/>
        <xdr:cNvSpPr>
          <a:spLocks noChangeArrowheads="1"/>
        </xdr:cNvSpPr>
      </xdr:nvSpPr>
      <xdr:spPr bwMode="auto">
        <a:xfrm>
          <a:off x="6391275" y="1676400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114300</xdr:colOff>
      <xdr:row>25</xdr:row>
      <xdr:rowOff>0</xdr:rowOff>
    </xdr:from>
    <xdr:to>
      <xdr:col>7</xdr:col>
      <xdr:colOff>114300</xdr:colOff>
      <xdr:row>25</xdr:row>
      <xdr:rowOff>0</xdr:rowOff>
    </xdr:to>
    <xdr:sp macro="" textlink="">
      <xdr:nvSpPr>
        <xdr:cNvPr id="27" name="AutoShape 120"/>
        <xdr:cNvSpPr>
          <a:spLocks noChangeArrowheads="1"/>
        </xdr:cNvSpPr>
      </xdr:nvSpPr>
      <xdr:spPr bwMode="auto">
        <a:xfrm>
          <a:off x="6391275" y="1676400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114300</xdr:colOff>
      <xdr:row>25</xdr:row>
      <xdr:rowOff>0</xdr:rowOff>
    </xdr:from>
    <xdr:to>
      <xdr:col>7</xdr:col>
      <xdr:colOff>114300</xdr:colOff>
      <xdr:row>25</xdr:row>
      <xdr:rowOff>0</xdr:rowOff>
    </xdr:to>
    <xdr:sp macro="" textlink="">
      <xdr:nvSpPr>
        <xdr:cNvPr id="28" name="AutoShape 121"/>
        <xdr:cNvSpPr>
          <a:spLocks noChangeArrowheads="1"/>
        </xdr:cNvSpPr>
      </xdr:nvSpPr>
      <xdr:spPr bwMode="auto">
        <a:xfrm>
          <a:off x="6391275" y="1676400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247650</xdr:colOff>
      <xdr:row>10</xdr:row>
      <xdr:rowOff>95250</xdr:rowOff>
    </xdr:from>
    <xdr:to>
      <xdr:col>7</xdr:col>
      <xdr:colOff>247650</xdr:colOff>
      <xdr:row>10</xdr:row>
      <xdr:rowOff>95250</xdr:rowOff>
    </xdr:to>
    <xdr:sp macro="" textlink="">
      <xdr:nvSpPr>
        <xdr:cNvPr id="29" name="AutoShape 182"/>
        <xdr:cNvSpPr>
          <a:spLocks noChangeArrowheads="1"/>
        </xdr:cNvSpPr>
      </xdr:nvSpPr>
      <xdr:spPr bwMode="auto">
        <a:xfrm>
          <a:off x="6524625" y="714375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247650</xdr:colOff>
      <xdr:row>10</xdr:row>
      <xdr:rowOff>95250</xdr:rowOff>
    </xdr:from>
    <xdr:to>
      <xdr:col>7</xdr:col>
      <xdr:colOff>247650</xdr:colOff>
      <xdr:row>10</xdr:row>
      <xdr:rowOff>95250</xdr:rowOff>
    </xdr:to>
    <xdr:sp macro="" textlink="">
      <xdr:nvSpPr>
        <xdr:cNvPr id="30" name="AutoShape 183"/>
        <xdr:cNvSpPr>
          <a:spLocks noChangeArrowheads="1"/>
        </xdr:cNvSpPr>
      </xdr:nvSpPr>
      <xdr:spPr bwMode="auto">
        <a:xfrm>
          <a:off x="6524625" y="714375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247650</xdr:colOff>
      <xdr:row>10</xdr:row>
      <xdr:rowOff>95250</xdr:rowOff>
    </xdr:from>
    <xdr:to>
      <xdr:col>7</xdr:col>
      <xdr:colOff>247650</xdr:colOff>
      <xdr:row>10</xdr:row>
      <xdr:rowOff>95250</xdr:rowOff>
    </xdr:to>
    <xdr:sp macro="" textlink="">
      <xdr:nvSpPr>
        <xdr:cNvPr id="31" name="AutoShape 184"/>
        <xdr:cNvSpPr>
          <a:spLocks noChangeArrowheads="1"/>
        </xdr:cNvSpPr>
      </xdr:nvSpPr>
      <xdr:spPr bwMode="auto">
        <a:xfrm>
          <a:off x="6524625" y="714375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247650</xdr:colOff>
      <xdr:row>10</xdr:row>
      <xdr:rowOff>95250</xdr:rowOff>
    </xdr:from>
    <xdr:to>
      <xdr:col>7</xdr:col>
      <xdr:colOff>247650</xdr:colOff>
      <xdr:row>10</xdr:row>
      <xdr:rowOff>95250</xdr:rowOff>
    </xdr:to>
    <xdr:sp macro="" textlink="">
      <xdr:nvSpPr>
        <xdr:cNvPr id="32" name="AutoShape 185"/>
        <xdr:cNvSpPr>
          <a:spLocks noChangeArrowheads="1"/>
        </xdr:cNvSpPr>
      </xdr:nvSpPr>
      <xdr:spPr bwMode="auto">
        <a:xfrm>
          <a:off x="6524625" y="714375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247650</xdr:colOff>
      <xdr:row>24</xdr:row>
      <xdr:rowOff>190500</xdr:rowOff>
    </xdr:from>
    <xdr:to>
      <xdr:col>7</xdr:col>
      <xdr:colOff>247650</xdr:colOff>
      <xdr:row>24</xdr:row>
      <xdr:rowOff>190500</xdr:rowOff>
    </xdr:to>
    <xdr:sp macro="" textlink="">
      <xdr:nvSpPr>
        <xdr:cNvPr id="33" name="AutoShape 186"/>
        <xdr:cNvSpPr>
          <a:spLocks noChangeArrowheads="1"/>
        </xdr:cNvSpPr>
      </xdr:nvSpPr>
      <xdr:spPr bwMode="auto">
        <a:xfrm>
          <a:off x="6524625" y="1638300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247650</xdr:colOff>
      <xdr:row>24</xdr:row>
      <xdr:rowOff>190500</xdr:rowOff>
    </xdr:from>
    <xdr:to>
      <xdr:col>7</xdr:col>
      <xdr:colOff>247650</xdr:colOff>
      <xdr:row>24</xdr:row>
      <xdr:rowOff>190500</xdr:rowOff>
    </xdr:to>
    <xdr:sp macro="" textlink="">
      <xdr:nvSpPr>
        <xdr:cNvPr id="34" name="AutoShape 187"/>
        <xdr:cNvSpPr>
          <a:spLocks noChangeArrowheads="1"/>
        </xdr:cNvSpPr>
      </xdr:nvSpPr>
      <xdr:spPr bwMode="auto">
        <a:xfrm>
          <a:off x="6524625" y="1638300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247650</xdr:colOff>
      <xdr:row>24</xdr:row>
      <xdr:rowOff>190500</xdr:rowOff>
    </xdr:from>
    <xdr:to>
      <xdr:col>7</xdr:col>
      <xdr:colOff>247650</xdr:colOff>
      <xdr:row>24</xdr:row>
      <xdr:rowOff>190500</xdr:rowOff>
    </xdr:to>
    <xdr:sp macro="" textlink="">
      <xdr:nvSpPr>
        <xdr:cNvPr id="35" name="AutoShape 188"/>
        <xdr:cNvSpPr>
          <a:spLocks noChangeArrowheads="1"/>
        </xdr:cNvSpPr>
      </xdr:nvSpPr>
      <xdr:spPr bwMode="auto">
        <a:xfrm>
          <a:off x="6524625" y="1638300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247650</xdr:colOff>
      <xdr:row>24</xdr:row>
      <xdr:rowOff>190500</xdr:rowOff>
    </xdr:from>
    <xdr:to>
      <xdr:col>7</xdr:col>
      <xdr:colOff>247650</xdr:colOff>
      <xdr:row>24</xdr:row>
      <xdr:rowOff>190500</xdr:rowOff>
    </xdr:to>
    <xdr:sp macro="" textlink="">
      <xdr:nvSpPr>
        <xdr:cNvPr id="36" name="AutoShape 189"/>
        <xdr:cNvSpPr>
          <a:spLocks noChangeArrowheads="1"/>
        </xdr:cNvSpPr>
      </xdr:nvSpPr>
      <xdr:spPr bwMode="auto">
        <a:xfrm>
          <a:off x="6524625" y="1638300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247650</xdr:colOff>
      <xdr:row>24</xdr:row>
      <xdr:rowOff>95250</xdr:rowOff>
    </xdr:from>
    <xdr:to>
      <xdr:col>7</xdr:col>
      <xdr:colOff>247650</xdr:colOff>
      <xdr:row>24</xdr:row>
      <xdr:rowOff>95250</xdr:rowOff>
    </xdr:to>
    <xdr:sp macro="" textlink="">
      <xdr:nvSpPr>
        <xdr:cNvPr id="37" name="AutoShape 190"/>
        <xdr:cNvSpPr>
          <a:spLocks noChangeArrowheads="1"/>
        </xdr:cNvSpPr>
      </xdr:nvSpPr>
      <xdr:spPr bwMode="auto">
        <a:xfrm>
          <a:off x="6524625" y="1628775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247650</xdr:colOff>
      <xdr:row>24</xdr:row>
      <xdr:rowOff>95250</xdr:rowOff>
    </xdr:from>
    <xdr:to>
      <xdr:col>7</xdr:col>
      <xdr:colOff>247650</xdr:colOff>
      <xdr:row>24</xdr:row>
      <xdr:rowOff>95250</xdr:rowOff>
    </xdr:to>
    <xdr:sp macro="" textlink="">
      <xdr:nvSpPr>
        <xdr:cNvPr id="38" name="AutoShape 191"/>
        <xdr:cNvSpPr>
          <a:spLocks noChangeArrowheads="1"/>
        </xdr:cNvSpPr>
      </xdr:nvSpPr>
      <xdr:spPr bwMode="auto">
        <a:xfrm>
          <a:off x="6524625" y="1628775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247650</xdr:colOff>
      <xdr:row>24</xdr:row>
      <xdr:rowOff>95250</xdr:rowOff>
    </xdr:from>
    <xdr:to>
      <xdr:col>7</xdr:col>
      <xdr:colOff>247650</xdr:colOff>
      <xdr:row>24</xdr:row>
      <xdr:rowOff>95250</xdr:rowOff>
    </xdr:to>
    <xdr:sp macro="" textlink="">
      <xdr:nvSpPr>
        <xdr:cNvPr id="39" name="AutoShape 192"/>
        <xdr:cNvSpPr>
          <a:spLocks noChangeArrowheads="1"/>
        </xdr:cNvSpPr>
      </xdr:nvSpPr>
      <xdr:spPr bwMode="auto">
        <a:xfrm>
          <a:off x="6524625" y="1628775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247650</xdr:colOff>
      <xdr:row>24</xdr:row>
      <xdr:rowOff>95250</xdr:rowOff>
    </xdr:from>
    <xdr:to>
      <xdr:col>7</xdr:col>
      <xdr:colOff>247650</xdr:colOff>
      <xdr:row>24</xdr:row>
      <xdr:rowOff>95250</xdr:rowOff>
    </xdr:to>
    <xdr:sp macro="" textlink="">
      <xdr:nvSpPr>
        <xdr:cNvPr id="40" name="AutoShape 193"/>
        <xdr:cNvSpPr>
          <a:spLocks noChangeArrowheads="1"/>
        </xdr:cNvSpPr>
      </xdr:nvSpPr>
      <xdr:spPr bwMode="auto">
        <a:xfrm>
          <a:off x="6524625" y="1628775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247650</xdr:colOff>
      <xdr:row>9</xdr:row>
      <xdr:rowOff>95250</xdr:rowOff>
    </xdr:from>
    <xdr:to>
      <xdr:col>7</xdr:col>
      <xdr:colOff>247650</xdr:colOff>
      <xdr:row>9</xdr:row>
      <xdr:rowOff>95250</xdr:rowOff>
    </xdr:to>
    <xdr:sp macro="" textlink="">
      <xdr:nvSpPr>
        <xdr:cNvPr id="41" name="AutoShape 182"/>
        <xdr:cNvSpPr>
          <a:spLocks noChangeArrowheads="1"/>
        </xdr:cNvSpPr>
      </xdr:nvSpPr>
      <xdr:spPr bwMode="auto">
        <a:xfrm>
          <a:off x="6524625" y="657225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247650</xdr:colOff>
      <xdr:row>9</xdr:row>
      <xdr:rowOff>95250</xdr:rowOff>
    </xdr:from>
    <xdr:to>
      <xdr:col>7</xdr:col>
      <xdr:colOff>247650</xdr:colOff>
      <xdr:row>9</xdr:row>
      <xdr:rowOff>95250</xdr:rowOff>
    </xdr:to>
    <xdr:sp macro="" textlink="">
      <xdr:nvSpPr>
        <xdr:cNvPr id="42" name="AutoShape 183"/>
        <xdr:cNvSpPr>
          <a:spLocks noChangeArrowheads="1"/>
        </xdr:cNvSpPr>
      </xdr:nvSpPr>
      <xdr:spPr bwMode="auto">
        <a:xfrm>
          <a:off x="6524625" y="657225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247650</xdr:colOff>
      <xdr:row>9</xdr:row>
      <xdr:rowOff>95250</xdr:rowOff>
    </xdr:from>
    <xdr:to>
      <xdr:col>7</xdr:col>
      <xdr:colOff>247650</xdr:colOff>
      <xdr:row>9</xdr:row>
      <xdr:rowOff>95250</xdr:rowOff>
    </xdr:to>
    <xdr:sp macro="" textlink="">
      <xdr:nvSpPr>
        <xdr:cNvPr id="43" name="AutoShape 184"/>
        <xdr:cNvSpPr>
          <a:spLocks noChangeArrowheads="1"/>
        </xdr:cNvSpPr>
      </xdr:nvSpPr>
      <xdr:spPr bwMode="auto">
        <a:xfrm>
          <a:off x="6524625" y="657225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247650</xdr:colOff>
      <xdr:row>9</xdr:row>
      <xdr:rowOff>95250</xdr:rowOff>
    </xdr:from>
    <xdr:to>
      <xdr:col>7</xdr:col>
      <xdr:colOff>247650</xdr:colOff>
      <xdr:row>9</xdr:row>
      <xdr:rowOff>95250</xdr:rowOff>
    </xdr:to>
    <xdr:sp macro="" textlink="">
      <xdr:nvSpPr>
        <xdr:cNvPr id="44" name="AutoShape 185"/>
        <xdr:cNvSpPr>
          <a:spLocks noChangeArrowheads="1"/>
        </xdr:cNvSpPr>
      </xdr:nvSpPr>
      <xdr:spPr bwMode="auto">
        <a:xfrm>
          <a:off x="6524625" y="657225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492124</xdr:colOff>
      <xdr:row>0</xdr:row>
      <xdr:rowOff>266142</xdr:rowOff>
    </xdr:from>
    <xdr:to>
      <xdr:col>8</xdr:col>
      <xdr:colOff>1225549</xdr:colOff>
      <xdr:row>2</xdr:row>
      <xdr:rowOff>171450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883649" y="266142"/>
          <a:ext cx="1343025" cy="4387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</xdr:colOff>
      <xdr:row>37</xdr:row>
      <xdr:rowOff>38099</xdr:rowOff>
    </xdr:from>
    <xdr:to>
      <xdr:col>9</xdr:col>
      <xdr:colOff>1707</xdr:colOff>
      <xdr:row>42</xdr:row>
      <xdr:rowOff>9524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144000" y="7315199"/>
          <a:ext cx="1325682" cy="9239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567710</xdr:colOff>
      <xdr:row>0</xdr:row>
      <xdr:rowOff>131506</xdr:rowOff>
    </xdr:from>
    <xdr:to>
      <xdr:col>4</xdr:col>
      <xdr:colOff>826443</xdr:colOff>
      <xdr:row>1</xdr:row>
      <xdr:rowOff>243320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862619" y="131506"/>
          <a:ext cx="864870" cy="3542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480105</xdr:colOff>
      <xdr:row>0</xdr:row>
      <xdr:rowOff>37193</xdr:rowOff>
    </xdr:from>
    <xdr:to>
      <xdr:col>15</xdr:col>
      <xdr:colOff>862693</xdr:colOff>
      <xdr:row>2</xdr:row>
      <xdr:rowOff>197842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576605" y="37193"/>
          <a:ext cx="992188" cy="655949"/>
        </a:xfrm>
        <a:prstGeom prst="rect">
          <a:avLst/>
        </a:prstGeom>
      </xdr:spPr>
    </xdr:pic>
    <xdr:clientData/>
  </xdr:twoCellAnchor>
  <xdr:twoCellAnchor editAs="oneCell">
    <xdr:from>
      <xdr:col>1</xdr:col>
      <xdr:colOff>3629025</xdr:colOff>
      <xdr:row>66</xdr:row>
      <xdr:rowOff>47626</xdr:rowOff>
    </xdr:from>
    <xdr:to>
      <xdr:col>2</xdr:col>
      <xdr:colOff>3810</xdr:colOff>
      <xdr:row>66</xdr:row>
      <xdr:rowOff>164212</xdr:rowOff>
    </xdr:to>
    <xdr:pic>
      <xdr:nvPicPr>
        <xdr:cNvPr id="3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81575" y="15182851"/>
          <a:ext cx="34290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3619500</xdr:colOff>
      <xdr:row>70</xdr:row>
      <xdr:rowOff>47626</xdr:rowOff>
    </xdr:from>
    <xdr:to>
      <xdr:col>2</xdr:col>
      <xdr:colOff>0</xdr:colOff>
      <xdr:row>70</xdr:row>
      <xdr:rowOff>164212</xdr:rowOff>
    </xdr:to>
    <xdr:pic>
      <xdr:nvPicPr>
        <xdr:cNvPr id="5" name="Рисунок 3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72050" y="15982951"/>
          <a:ext cx="34290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74</xdr:row>
      <xdr:rowOff>38101</xdr:rowOff>
    </xdr:from>
    <xdr:to>
      <xdr:col>2</xdr:col>
      <xdr:colOff>0</xdr:colOff>
      <xdr:row>74</xdr:row>
      <xdr:rowOff>154687</xdr:rowOff>
    </xdr:to>
    <xdr:pic>
      <xdr:nvPicPr>
        <xdr:cNvPr id="6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62525" y="16773526"/>
          <a:ext cx="34290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75</xdr:row>
      <xdr:rowOff>47626</xdr:rowOff>
    </xdr:from>
    <xdr:to>
      <xdr:col>2</xdr:col>
      <xdr:colOff>0</xdr:colOff>
      <xdr:row>75</xdr:row>
      <xdr:rowOff>164212</xdr:rowOff>
    </xdr:to>
    <xdr:pic>
      <xdr:nvPicPr>
        <xdr:cNvPr id="7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62525" y="16983076"/>
          <a:ext cx="34290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76</xdr:row>
      <xdr:rowOff>47626</xdr:rowOff>
    </xdr:from>
    <xdr:to>
      <xdr:col>2</xdr:col>
      <xdr:colOff>0</xdr:colOff>
      <xdr:row>76</xdr:row>
      <xdr:rowOff>164212</xdr:rowOff>
    </xdr:to>
    <xdr:pic>
      <xdr:nvPicPr>
        <xdr:cNvPr id="8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53000" y="17183101"/>
          <a:ext cx="34290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77</xdr:row>
      <xdr:rowOff>57151</xdr:rowOff>
    </xdr:from>
    <xdr:to>
      <xdr:col>2</xdr:col>
      <xdr:colOff>0</xdr:colOff>
      <xdr:row>77</xdr:row>
      <xdr:rowOff>173737</xdr:rowOff>
    </xdr:to>
    <xdr:pic>
      <xdr:nvPicPr>
        <xdr:cNvPr id="9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53000" y="17392651"/>
          <a:ext cx="34290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79</xdr:row>
      <xdr:rowOff>57151</xdr:rowOff>
    </xdr:from>
    <xdr:to>
      <xdr:col>2</xdr:col>
      <xdr:colOff>0</xdr:colOff>
      <xdr:row>79</xdr:row>
      <xdr:rowOff>173737</xdr:rowOff>
    </xdr:to>
    <xdr:pic>
      <xdr:nvPicPr>
        <xdr:cNvPr id="10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62525" y="17792701"/>
          <a:ext cx="34290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80</xdr:row>
      <xdr:rowOff>57151</xdr:rowOff>
    </xdr:from>
    <xdr:to>
      <xdr:col>2</xdr:col>
      <xdr:colOff>0</xdr:colOff>
      <xdr:row>80</xdr:row>
      <xdr:rowOff>173737</xdr:rowOff>
    </xdr:to>
    <xdr:pic>
      <xdr:nvPicPr>
        <xdr:cNvPr id="11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53000" y="17992726"/>
          <a:ext cx="34290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81</xdr:row>
      <xdr:rowOff>57151</xdr:rowOff>
    </xdr:from>
    <xdr:to>
      <xdr:col>2</xdr:col>
      <xdr:colOff>0</xdr:colOff>
      <xdr:row>81</xdr:row>
      <xdr:rowOff>173737</xdr:rowOff>
    </xdr:to>
    <xdr:pic>
      <xdr:nvPicPr>
        <xdr:cNvPr id="12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62525" y="18192751"/>
          <a:ext cx="34290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3629025</xdr:colOff>
      <xdr:row>74</xdr:row>
      <xdr:rowOff>47626</xdr:rowOff>
    </xdr:from>
    <xdr:to>
      <xdr:col>2</xdr:col>
      <xdr:colOff>3810</xdr:colOff>
      <xdr:row>74</xdr:row>
      <xdr:rowOff>164212</xdr:rowOff>
    </xdr:to>
    <xdr:pic>
      <xdr:nvPicPr>
        <xdr:cNvPr id="145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1300" y="19888201"/>
          <a:ext cx="381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3619500</xdr:colOff>
      <xdr:row>78</xdr:row>
      <xdr:rowOff>47626</xdr:rowOff>
    </xdr:from>
    <xdr:to>
      <xdr:col>2</xdr:col>
      <xdr:colOff>0</xdr:colOff>
      <xdr:row>78</xdr:row>
      <xdr:rowOff>164212</xdr:rowOff>
    </xdr:to>
    <xdr:pic>
      <xdr:nvPicPr>
        <xdr:cNvPr id="146" name="Рисунок 3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1300" y="206883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82</xdr:row>
      <xdr:rowOff>38101</xdr:rowOff>
    </xdr:from>
    <xdr:to>
      <xdr:col>2</xdr:col>
      <xdr:colOff>0</xdr:colOff>
      <xdr:row>82</xdr:row>
      <xdr:rowOff>154687</xdr:rowOff>
    </xdr:to>
    <xdr:pic>
      <xdr:nvPicPr>
        <xdr:cNvPr id="147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1300" y="216884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83</xdr:row>
      <xdr:rowOff>47626</xdr:rowOff>
    </xdr:from>
    <xdr:to>
      <xdr:col>2</xdr:col>
      <xdr:colOff>0</xdr:colOff>
      <xdr:row>83</xdr:row>
      <xdr:rowOff>164212</xdr:rowOff>
    </xdr:to>
    <xdr:pic>
      <xdr:nvPicPr>
        <xdr:cNvPr id="148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1300" y="220980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84</xdr:row>
      <xdr:rowOff>47626</xdr:rowOff>
    </xdr:from>
    <xdr:to>
      <xdr:col>2</xdr:col>
      <xdr:colOff>0</xdr:colOff>
      <xdr:row>84</xdr:row>
      <xdr:rowOff>164212</xdr:rowOff>
    </xdr:to>
    <xdr:pic>
      <xdr:nvPicPr>
        <xdr:cNvPr id="149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1300" y="222980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85</xdr:row>
      <xdr:rowOff>57151</xdr:rowOff>
    </xdr:from>
    <xdr:to>
      <xdr:col>2</xdr:col>
      <xdr:colOff>0</xdr:colOff>
      <xdr:row>85</xdr:row>
      <xdr:rowOff>173737</xdr:rowOff>
    </xdr:to>
    <xdr:pic>
      <xdr:nvPicPr>
        <xdr:cNvPr id="150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1300" y="227076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87</xdr:row>
      <xdr:rowOff>57151</xdr:rowOff>
    </xdr:from>
    <xdr:to>
      <xdr:col>2</xdr:col>
      <xdr:colOff>0</xdr:colOff>
      <xdr:row>87</xdr:row>
      <xdr:rowOff>173737</xdr:rowOff>
    </xdr:to>
    <xdr:pic>
      <xdr:nvPicPr>
        <xdr:cNvPr id="151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1300" y="235172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88</xdr:row>
      <xdr:rowOff>0</xdr:rowOff>
    </xdr:from>
    <xdr:to>
      <xdr:col>2</xdr:col>
      <xdr:colOff>0</xdr:colOff>
      <xdr:row>88</xdr:row>
      <xdr:rowOff>116586</xdr:rowOff>
    </xdr:to>
    <xdr:pic>
      <xdr:nvPicPr>
        <xdr:cNvPr id="152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1300" y="23869650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88</xdr:row>
      <xdr:rowOff>0</xdr:rowOff>
    </xdr:from>
    <xdr:to>
      <xdr:col>2</xdr:col>
      <xdr:colOff>0</xdr:colOff>
      <xdr:row>88</xdr:row>
      <xdr:rowOff>116586</xdr:rowOff>
    </xdr:to>
    <xdr:pic>
      <xdr:nvPicPr>
        <xdr:cNvPr id="153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1300" y="23869650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4095750</xdr:colOff>
      <xdr:row>27</xdr:row>
      <xdr:rowOff>31750</xdr:rowOff>
    </xdr:from>
    <xdr:to>
      <xdr:col>1</xdr:col>
      <xdr:colOff>4455750</xdr:colOff>
      <xdr:row>28</xdr:row>
      <xdr:rowOff>55596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1300" y="5889625"/>
          <a:ext cx="0" cy="214346"/>
        </a:xfrm>
        <a:prstGeom prst="rect">
          <a:avLst/>
        </a:prstGeom>
      </xdr:spPr>
    </xdr:pic>
    <xdr:clientData/>
  </xdr:twoCellAnchor>
  <xdr:twoCellAnchor editAs="oneCell">
    <xdr:from>
      <xdr:col>1</xdr:col>
      <xdr:colOff>3757084</xdr:colOff>
      <xdr:row>27</xdr:row>
      <xdr:rowOff>31751</xdr:rowOff>
    </xdr:from>
    <xdr:to>
      <xdr:col>2</xdr:col>
      <xdr:colOff>6184</xdr:colOff>
      <xdr:row>27</xdr:row>
      <xdr:rowOff>183701</xdr:rowOff>
    </xdr:to>
    <xdr:pic>
      <xdr:nvPicPr>
        <xdr:cNvPr id="155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5534" y="5889626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32</xdr:row>
      <xdr:rowOff>6273</xdr:rowOff>
    </xdr:from>
    <xdr:to>
      <xdr:col>2</xdr:col>
      <xdr:colOff>24836</xdr:colOff>
      <xdr:row>32</xdr:row>
      <xdr:rowOff>6273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76705" y="8883573"/>
          <a:ext cx="2943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6420970</xdr:colOff>
      <xdr:row>32</xdr:row>
      <xdr:rowOff>6273</xdr:rowOff>
    </xdr:from>
    <xdr:to>
      <xdr:col>2</xdr:col>
      <xdr:colOff>40076</xdr:colOff>
      <xdr:row>32</xdr:row>
      <xdr:rowOff>6273</xdr:rowOff>
    </xdr:to>
    <xdr:pic>
      <xdr:nvPicPr>
        <xdr:cNvPr id="157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2420" y="8883573"/>
          <a:ext cx="3895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36</xdr:row>
      <xdr:rowOff>21513</xdr:rowOff>
    </xdr:from>
    <xdr:to>
      <xdr:col>2</xdr:col>
      <xdr:colOff>24836</xdr:colOff>
      <xdr:row>36</xdr:row>
      <xdr:rowOff>21513</xdr:rowOff>
    </xdr:to>
    <xdr:pic>
      <xdr:nvPicPr>
        <xdr:cNvPr id="158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76705" y="10289463"/>
          <a:ext cx="2943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6422314</xdr:colOff>
      <xdr:row>38</xdr:row>
      <xdr:rowOff>15239</xdr:rowOff>
    </xdr:from>
    <xdr:to>
      <xdr:col>2</xdr:col>
      <xdr:colOff>41420</xdr:colOff>
      <xdr:row>38</xdr:row>
      <xdr:rowOff>15239</xdr:rowOff>
    </xdr:to>
    <xdr:pic>
      <xdr:nvPicPr>
        <xdr:cNvPr id="159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3764" y="11083289"/>
          <a:ext cx="3895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6078070</xdr:colOff>
      <xdr:row>37</xdr:row>
      <xdr:rowOff>125506</xdr:rowOff>
    </xdr:from>
    <xdr:to>
      <xdr:col>2</xdr:col>
      <xdr:colOff>2230</xdr:colOff>
      <xdr:row>37</xdr:row>
      <xdr:rowOff>125506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2420" y="10793506"/>
          <a:ext cx="1110" cy="0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32</xdr:row>
      <xdr:rowOff>0</xdr:rowOff>
    </xdr:from>
    <xdr:to>
      <xdr:col>2</xdr:col>
      <xdr:colOff>21334</xdr:colOff>
      <xdr:row>33</xdr:row>
      <xdr:rowOff>23846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4475" y="8877300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35</xdr:row>
      <xdr:rowOff>0</xdr:rowOff>
    </xdr:from>
    <xdr:to>
      <xdr:col>2</xdr:col>
      <xdr:colOff>21334</xdr:colOff>
      <xdr:row>36</xdr:row>
      <xdr:rowOff>23846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4475" y="9867900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36</xdr:row>
      <xdr:rowOff>0</xdr:rowOff>
    </xdr:from>
    <xdr:to>
      <xdr:col>2</xdr:col>
      <xdr:colOff>21334</xdr:colOff>
      <xdr:row>37</xdr:row>
      <xdr:rowOff>23846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4475" y="10267950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37</xdr:row>
      <xdr:rowOff>0</xdr:rowOff>
    </xdr:from>
    <xdr:to>
      <xdr:col>2</xdr:col>
      <xdr:colOff>21334</xdr:colOff>
      <xdr:row>38</xdr:row>
      <xdr:rowOff>23846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4475" y="10668000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38</xdr:row>
      <xdr:rowOff>0</xdr:rowOff>
    </xdr:from>
    <xdr:to>
      <xdr:col>2</xdr:col>
      <xdr:colOff>21334</xdr:colOff>
      <xdr:row>39</xdr:row>
      <xdr:rowOff>23846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4475" y="11068050"/>
          <a:ext cx="18159" cy="223871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40</xdr:row>
      <xdr:rowOff>0</xdr:rowOff>
    </xdr:from>
    <xdr:to>
      <xdr:col>2</xdr:col>
      <xdr:colOff>21334</xdr:colOff>
      <xdr:row>41</xdr:row>
      <xdr:rowOff>23846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4475" y="11468100"/>
          <a:ext cx="18159" cy="423896"/>
        </a:xfrm>
        <a:prstGeom prst="rect">
          <a:avLst/>
        </a:prstGeom>
      </xdr:spPr>
    </xdr:pic>
    <xdr:clientData/>
  </xdr:twoCellAnchor>
  <xdr:twoCellAnchor editAs="oneCell">
    <xdr:from>
      <xdr:col>1</xdr:col>
      <xdr:colOff>3757084</xdr:colOff>
      <xdr:row>32</xdr:row>
      <xdr:rowOff>31751</xdr:rowOff>
    </xdr:from>
    <xdr:to>
      <xdr:col>2</xdr:col>
      <xdr:colOff>6184</xdr:colOff>
      <xdr:row>32</xdr:row>
      <xdr:rowOff>183701</xdr:rowOff>
    </xdr:to>
    <xdr:pic>
      <xdr:nvPicPr>
        <xdr:cNvPr id="167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5534" y="8909051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35</xdr:row>
      <xdr:rowOff>31751</xdr:rowOff>
    </xdr:from>
    <xdr:to>
      <xdr:col>2</xdr:col>
      <xdr:colOff>6184</xdr:colOff>
      <xdr:row>35</xdr:row>
      <xdr:rowOff>183701</xdr:rowOff>
    </xdr:to>
    <xdr:pic>
      <xdr:nvPicPr>
        <xdr:cNvPr id="168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5534" y="9899651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36</xdr:row>
      <xdr:rowOff>31751</xdr:rowOff>
    </xdr:from>
    <xdr:to>
      <xdr:col>2</xdr:col>
      <xdr:colOff>6184</xdr:colOff>
      <xdr:row>36</xdr:row>
      <xdr:rowOff>183701</xdr:rowOff>
    </xdr:to>
    <xdr:pic>
      <xdr:nvPicPr>
        <xdr:cNvPr id="169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5534" y="10299701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37</xdr:row>
      <xdr:rowOff>31751</xdr:rowOff>
    </xdr:from>
    <xdr:to>
      <xdr:col>2</xdr:col>
      <xdr:colOff>6184</xdr:colOff>
      <xdr:row>37</xdr:row>
      <xdr:rowOff>183701</xdr:rowOff>
    </xdr:to>
    <xdr:pic>
      <xdr:nvPicPr>
        <xdr:cNvPr id="170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5534" y="10699751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38</xdr:row>
      <xdr:rowOff>31751</xdr:rowOff>
    </xdr:from>
    <xdr:to>
      <xdr:col>2</xdr:col>
      <xdr:colOff>6184</xdr:colOff>
      <xdr:row>38</xdr:row>
      <xdr:rowOff>183701</xdr:rowOff>
    </xdr:to>
    <xdr:pic>
      <xdr:nvPicPr>
        <xdr:cNvPr id="171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5534" y="11099801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40</xdr:row>
      <xdr:rowOff>31751</xdr:rowOff>
    </xdr:from>
    <xdr:to>
      <xdr:col>2</xdr:col>
      <xdr:colOff>6184</xdr:colOff>
      <xdr:row>40</xdr:row>
      <xdr:rowOff>183701</xdr:rowOff>
    </xdr:to>
    <xdr:pic>
      <xdr:nvPicPr>
        <xdr:cNvPr id="172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5534" y="11499851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6405730</xdr:colOff>
      <xdr:row>32</xdr:row>
      <xdr:rowOff>6273</xdr:rowOff>
    </xdr:from>
    <xdr:to>
      <xdr:col>15</xdr:col>
      <xdr:colOff>24836</xdr:colOff>
      <xdr:row>32</xdr:row>
      <xdr:rowOff>6273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701505" y="8883573"/>
          <a:ext cx="2943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6420970</xdr:colOff>
      <xdr:row>32</xdr:row>
      <xdr:rowOff>6273</xdr:rowOff>
    </xdr:from>
    <xdr:to>
      <xdr:col>15</xdr:col>
      <xdr:colOff>40076</xdr:colOff>
      <xdr:row>32</xdr:row>
      <xdr:rowOff>6273</xdr:rowOff>
    </xdr:to>
    <xdr:pic>
      <xdr:nvPicPr>
        <xdr:cNvPr id="174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707220" y="8883573"/>
          <a:ext cx="3895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6405730</xdr:colOff>
      <xdr:row>36</xdr:row>
      <xdr:rowOff>21513</xdr:rowOff>
    </xdr:from>
    <xdr:to>
      <xdr:col>15</xdr:col>
      <xdr:colOff>24836</xdr:colOff>
      <xdr:row>36</xdr:row>
      <xdr:rowOff>21513</xdr:rowOff>
    </xdr:to>
    <xdr:pic>
      <xdr:nvPicPr>
        <xdr:cNvPr id="175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701505" y="10289463"/>
          <a:ext cx="2943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6422314</xdr:colOff>
      <xdr:row>38</xdr:row>
      <xdr:rowOff>15239</xdr:rowOff>
    </xdr:from>
    <xdr:to>
      <xdr:col>15</xdr:col>
      <xdr:colOff>41420</xdr:colOff>
      <xdr:row>38</xdr:row>
      <xdr:rowOff>15239</xdr:rowOff>
    </xdr:to>
    <xdr:pic>
      <xdr:nvPicPr>
        <xdr:cNvPr id="176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708564" y="11083289"/>
          <a:ext cx="3895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6078070</xdr:colOff>
      <xdr:row>37</xdr:row>
      <xdr:rowOff>125506</xdr:rowOff>
    </xdr:from>
    <xdr:to>
      <xdr:col>15</xdr:col>
      <xdr:colOff>2230</xdr:colOff>
      <xdr:row>37</xdr:row>
      <xdr:rowOff>125506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07220" y="10793506"/>
          <a:ext cx="1110" cy="0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32</xdr:row>
      <xdr:rowOff>0</xdr:rowOff>
    </xdr:from>
    <xdr:to>
      <xdr:col>15</xdr:col>
      <xdr:colOff>21334</xdr:colOff>
      <xdr:row>33</xdr:row>
      <xdr:rowOff>23846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09275" y="8877300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35</xdr:row>
      <xdr:rowOff>0</xdr:rowOff>
    </xdr:from>
    <xdr:to>
      <xdr:col>15</xdr:col>
      <xdr:colOff>21334</xdr:colOff>
      <xdr:row>36</xdr:row>
      <xdr:rowOff>23846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09275" y="9867900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36</xdr:row>
      <xdr:rowOff>0</xdr:rowOff>
    </xdr:from>
    <xdr:to>
      <xdr:col>15</xdr:col>
      <xdr:colOff>21334</xdr:colOff>
      <xdr:row>37</xdr:row>
      <xdr:rowOff>23846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09275" y="10267950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37</xdr:row>
      <xdr:rowOff>0</xdr:rowOff>
    </xdr:from>
    <xdr:to>
      <xdr:col>15</xdr:col>
      <xdr:colOff>21334</xdr:colOff>
      <xdr:row>38</xdr:row>
      <xdr:rowOff>23846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09275" y="10668000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38</xdr:row>
      <xdr:rowOff>0</xdr:rowOff>
    </xdr:from>
    <xdr:to>
      <xdr:col>15</xdr:col>
      <xdr:colOff>21334</xdr:colOff>
      <xdr:row>39</xdr:row>
      <xdr:rowOff>23846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09275" y="11068050"/>
          <a:ext cx="18159" cy="223871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40</xdr:row>
      <xdr:rowOff>0</xdr:rowOff>
    </xdr:from>
    <xdr:to>
      <xdr:col>15</xdr:col>
      <xdr:colOff>21334</xdr:colOff>
      <xdr:row>41</xdr:row>
      <xdr:rowOff>23846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09275" y="11468100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43</xdr:row>
      <xdr:rowOff>0</xdr:rowOff>
    </xdr:from>
    <xdr:to>
      <xdr:col>2</xdr:col>
      <xdr:colOff>21334</xdr:colOff>
      <xdr:row>44</xdr:row>
      <xdr:rowOff>14321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4475" y="12277725"/>
          <a:ext cx="18159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45</xdr:row>
      <xdr:rowOff>0</xdr:rowOff>
    </xdr:from>
    <xdr:to>
      <xdr:col>2</xdr:col>
      <xdr:colOff>21334</xdr:colOff>
      <xdr:row>46</xdr:row>
      <xdr:rowOff>14321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4475" y="12677775"/>
          <a:ext cx="18159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47</xdr:row>
      <xdr:rowOff>0</xdr:rowOff>
    </xdr:from>
    <xdr:to>
      <xdr:col>2</xdr:col>
      <xdr:colOff>21334</xdr:colOff>
      <xdr:row>48</xdr:row>
      <xdr:rowOff>14321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4475" y="13077825"/>
          <a:ext cx="18159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51</xdr:row>
      <xdr:rowOff>0</xdr:rowOff>
    </xdr:from>
    <xdr:to>
      <xdr:col>2</xdr:col>
      <xdr:colOff>21334</xdr:colOff>
      <xdr:row>52</xdr:row>
      <xdr:rowOff>23846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4475" y="13877925"/>
          <a:ext cx="18159" cy="223871"/>
        </a:xfrm>
        <a:prstGeom prst="rect">
          <a:avLst/>
        </a:prstGeom>
      </xdr:spPr>
    </xdr:pic>
    <xdr:clientData/>
  </xdr:twoCellAnchor>
  <xdr:twoCellAnchor editAs="oneCell">
    <xdr:from>
      <xdr:col>1</xdr:col>
      <xdr:colOff>3757084</xdr:colOff>
      <xdr:row>43</xdr:row>
      <xdr:rowOff>31751</xdr:rowOff>
    </xdr:from>
    <xdr:to>
      <xdr:col>2</xdr:col>
      <xdr:colOff>6184</xdr:colOff>
      <xdr:row>43</xdr:row>
      <xdr:rowOff>183701</xdr:rowOff>
    </xdr:to>
    <xdr:pic>
      <xdr:nvPicPr>
        <xdr:cNvPr id="188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5534" y="12309476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45</xdr:row>
      <xdr:rowOff>31751</xdr:rowOff>
    </xdr:from>
    <xdr:to>
      <xdr:col>2</xdr:col>
      <xdr:colOff>6184</xdr:colOff>
      <xdr:row>45</xdr:row>
      <xdr:rowOff>183701</xdr:rowOff>
    </xdr:to>
    <xdr:pic>
      <xdr:nvPicPr>
        <xdr:cNvPr id="189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5534" y="12709526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47</xdr:row>
      <xdr:rowOff>31751</xdr:rowOff>
    </xdr:from>
    <xdr:to>
      <xdr:col>2</xdr:col>
      <xdr:colOff>6184</xdr:colOff>
      <xdr:row>47</xdr:row>
      <xdr:rowOff>183701</xdr:rowOff>
    </xdr:to>
    <xdr:pic>
      <xdr:nvPicPr>
        <xdr:cNvPr id="190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5534" y="13109576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51</xdr:row>
      <xdr:rowOff>31751</xdr:rowOff>
    </xdr:from>
    <xdr:to>
      <xdr:col>2</xdr:col>
      <xdr:colOff>6184</xdr:colOff>
      <xdr:row>51</xdr:row>
      <xdr:rowOff>183701</xdr:rowOff>
    </xdr:to>
    <xdr:pic>
      <xdr:nvPicPr>
        <xdr:cNvPr id="191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5534" y="13909676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4127500</xdr:colOff>
      <xdr:row>43</xdr:row>
      <xdr:rowOff>0</xdr:rowOff>
    </xdr:from>
    <xdr:to>
      <xdr:col>15</xdr:col>
      <xdr:colOff>21334</xdr:colOff>
      <xdr:row>44</xdr:row>
      <xdr:rowOff>14321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09275" y="12277725"/>
          <a:ext cx="18159" cy="21434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45</xdr:row>
      <xdr:rowOff>0</xdr:rowOff>
    </xdr:from>
    <xdr:to>
      <xdr:col>15</xdr:col>
      <xdr:colOff>21334</xdr:colOff>
      <xdr:row>46</xdr:row>
      <xdr:rowOff>14321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09275" y="12677775"/>
          <a:ext cx="18159" cy="21434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47</xdr:row>
      <xdr:rowOff>0</xdr:rowOff>
    </xdr:from>
    <xdr:to>
      <xdr:col>15</xdr:col>
      <xdr:colOff>21334</xdr:colOff>
      <xdr:row>48</xdr:row>
      <xdr:rowOff>14321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09275" y="13077825"/>
          <a:ext cx="18159" cy="21434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57</xdr:row>
      <xdr:rowOff>201083</xdr:rowOff>
    </xdr:from>
    <xdr:to>
      <xdr:col>2</xdr:col>
      <xdr:colOff>167</xdr:colOff>
      <xdr:row>59</xdr:row>
      <xdr:rowOff>2679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2358" y="15498233"/>
          <a:ext cx="0" cy="33499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59</xdr:row>
      <xdr:rowOff>190500</xdr:rowOff>
    </xdr:from>
    <xdr:to>
      <xdr:col>2</xdr:col>
      <xdr:colOff>167</xdr:colOff>
      <xdr:row>61</xdr:row>
      <xdr:rowOff>2680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2358" y="16021050"/>
          <a:ext cx="0" cy="412255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60</xdr:row>
      <xdr:rowOff>190500</xdr:rowOff>
    </xdr:from>
    <xdr:to>
      <xdr:col>2</xdr:col>
      <xdr:colOff>167</xdr:colOff>
      <xdr:row>62</xdr:row>
      <xdr:rowOff>2679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2358" y="16221075"/>
          <a:ext cx="0" cy="412254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61</xdr:row>
      <xdr:rowOff>190501</xdr:rowOff>
    </xdr:from>
    <xdr:to>
      <xdr:col>2</xdr:col>
      <xdr:colOff>167</xdr:colOff>
      <xdr:row>63</xdr:row>
      <xdr:rowOff>2680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2358" y="16621126"/>
          <a:ext cx="0" cy="21222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64</xdr:row>
      <xdr:rowOff>190501</xdr:rowOff>
    </xdr:from>
    <xdr:to>
      <xdr:col>2</xdr:col>
      <xdr:colOff>167</xdr:colOff>
      <xdr:row>66</xdr:row>
      <xdr:rowOff>2680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2358" y="17221201"/>
          <a:ext cx="0" cy="412254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68</xdr:row>
      <xdr:rowOff>190500</xdr:rowOff>
    </xdr:from>
    <xdr:to>
      <xdr:col>2</xdr:col>
      <xdr:colOff>167</xdr:colOff>
      <xdr:row>70</xdr:row>
      <xdr:rowOff>2680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2358" y="18221325"/>
          <a:ext cx="0" cy="61228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69</xdr:row>
      <xdr:rowOff>190500</xdr:rowOff>
    </xdr:from>
    <xdr:to>
      <xdr:col>2</xdr:col>
      <xdr:colOff>167</xdr:colOff>
      <xdr:row>71</xdr:row>
      <xdr:rowOff>2679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2358" y="18621375"/>
          <a:ext cx="0" cy="412254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73</xdr:row>
      <xdr:rowOff>201084</xdr:rowOff>
    </xdr:from>
    <xdr:to>
      <xdr:col>2</xdr:col>
      <xdr:colOff>167</xdr:colOff>
      <xdr:row>75</xdr:row>
      <xdr:rowOff>2680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2358" y="19832109"/>
          <a:ext cx="0" cy="211171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77</xdr:row>
      <xdr:rowOff>190500</xdr:rowOff>
    </xdr:from>
    <xdr:to>
      <xdr:col>2</xdr:col>
      <xdr:colOff>167</xdr:colOff>
      <xdr:row>79</xdr:row>
      <xdr:rowOff>2679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2358" y="20631150"/>
          <a:ext cx="0" cy="21222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79</xdr:row>
      <xdr:rowOff>190500</xdr:rowOff>
    </xdr:from>
    <xdr:to>
      <xdr:col>2</xdr:col>
      <xdr:colOff>167</xdr:colOff>
      <xdr:row>80</xdr:row>
      <xdr:rowOff>203763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2358" y="21031200"/>
          <a:ext cx="0" cy="213288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80</xdr:row>
      <xdr:rowOff>201084</xdr:rowOff>
    </xdr:from>
    <xdr:to>
      <xdr:col>2</xdr:col>
      <xdr:colOff>167</xdr:colOff>
      <xdr:row>82</xdr:row>
      <xdr:rowOff>2680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2358" y="21241809"/>
          <a:ext cx="0" cy="41119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81</xdr:row>
      <xdr:rowOff>190500</xdr:rowOff>
    </xdr:from>
    <xdr:to>
      <xdr:col>2</xdr:col>
      <xdr:colOff>167</xdr:colOff>
      <xdr:row>83</xdr:row>
      <xdr:rowOff>2680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2358" y="21440775"/>
          <a:ext cx="0" cy="61228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82</xdr:row>
      <xdr:rowOff>190500</xdr:rowOff>
    </xdr:from>
    <xdr:to>
      <xdr:col>2</xdr:col>
      <xdr:colOff>167</xdr:colOff>
      <xdr:row>84</xdr:row>
      <xdr:rowOff>2679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2358" y="21840825"/>
          <a:ext cx="0" cy="412254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85</xdr:row>
      <xdr:rowOff>201084</xdr:rowOff>
    </xdr:from>
    <xdr:to>
      <xdr:col>2</xdr:col>
      <xdr:colOff>167</xdr:colOff>
      <xdr:row>87</xdr:row>
      <xdr:rowOff>2680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2358" y="22851534"/>
          <a:ext cx="0" cy="611221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86</xdr:row>
      <xdr:rowOff>190500</xdr:rowOff>
    </xdr:from>
    <xdr:to>
      <xdr:col>2</xdr:col>
      <xdr:colOff>167</xdr:colOff>
      <xdr:row>87</xdr:row>
      <xdr:rowOff>203763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2358" y="23250525"/>
          <a:ext cx="0" cy="413313"/>
        </a:xfrm>
        <a:prstGeom prst="rect">
          <a:avLst/>
        </a:prstGeom>
      </xdr:spPr>
    </xdr:pic>
    <xdr:clientData/>
  </xdr:twoCellAnchor>
  <xdr:twoCellAnchor>
    <xdr:from>
      <xdr:col>1</xdr:col>
      <xdr:colOff>4095750</xdr:colOff>
      <xdr:row>83</xdr:row>
      <xdr:rowOff>190501</xdr:rowOff>
    </xdr:from>
    <xdr:to>
      <xdr:col>1</xdr:col>
      <xdr:colOff>4455750</xdr:colOff>
      <xdr:row>85</xdr:row>
      <xdr:rowOff>0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1300" y="22240876"/>
          <a:ext cx="0" cy="409574"/>
        </a:xfrm>
        <a:prstGeom prst="rect">
          <a:avLst/>
        </a:prstGeom>
      </xdr:spPr>
    </xdr:pic>
    <xdr:clientData/>
  </xdr:twoCellAnchor>
  <xdr:twoCellAnchor>
    <xdr:from>
      <xdr:col>1</xdr:col>
      <xdr:colOff>4095750</xdr:colOff>
      <xdr:row>85</xdr:row>
      <xdr:rowOff>0</xdr:rowOff>
    </xdr:from>
    <xdr:to>
      <xdr:col>1</xdr:col>
      <xdr:colOff>4455750</xdr:colOff>
      <xdr:row>85</xdr:row>
      <xdr:rowOff>203763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1300" y="22650450"/>
          <a:ext cx="0" cy="203763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57</xdr:row>
      <xdr:rowOff>201083</xdr:rowOff>
    </xdr:from>
    <xdr:to>
      <xdr:col>15</xdr:col>
      <xdr:colOff>167</xdr:colOff>
      <xdr:row>59</xdr:row>
      <xdr:rowOff>2679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07158" y="15498233"/>
          <a:ext cx="0" cy="334996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59</xdr:row>
      <xdr:rowOff>190500</xdr:rowOff>
    </xdr:from>
    <xdr:to>
      <xdr:col>15</xdr:col>
      <xdr:colOff>167</xdr:colOff>
      <xdr:row>61</xdr:row>
      <xdr:rowOff>2680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07158" y="16021050"/>
          <a:ext cx="0" cy="412255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60</xdr:row>
      <xdr:rowOff>190500</xdr:rowOff>
    </xdr:from>
    <xdr:to>
      <xdr:col>15</xdr:col>
      <xdr:colOff>167</xdr:colOff>
      <xdr:row>62</xdr:row>
      <xdr:rowOff>2679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07158" y="16221075"/>
          <a:ext cx="0" cy="412254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61</xdr:row>
      <xdr:rowOff>190501</xdr:rowOff>
    </xdr:from>
    <xdr:to>
      <xdr:col>15</xdr:col>
      <xdr:colOff>167</xdr:colOff>
      <xdr:row>63</xdr:row>
      <xdr:rowOff>2680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07158" y="16621126"/>
          <a:ext cx="0" cy="21222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64</xdr:row>
      <xdr:rowOff>190501</xdr:rowOff>
    </xdr:from>
    <xdr:to>
      <xdr:col>15</xdr:col>
      <xdr:colOff>167</xdr:colOff>
      <xdr:row>66</xdr:row>
      <xdr:rowOff>2680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07158" y="17221201"/>
          <a:ext cx="0" cy="412254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68</xdr:row>
      <xdr:rowOff>190500</xdr:rowOff>
    </xdr:from>
    <xdr:to>
      <xdr:col>15</xdr:col>
      <xdr:colOff>167</xdr:colOff>
      <xdr:row>70</xdr:row>
      <xdr:rowOff>2680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07158" y="18221325"/>
          <a:ext cx="0" cy="612280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69</xdr:row>
      <xdr:rowOff>190500</xdr:rowOff>
    </xdr:from>
    <xdr:to>
      <xdr:col>15</xdr:col>
      <xdr:colOff>167</xdr:colOff>
      <xdr:row>71</xdr:row>
      <xdr:rowOff>2679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07158" y="18621375"/>
          <a:ext cx="0" cy="412254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73</xdr:row>
      <xdr:rowOff>201084</xdr:rowOff>
    </xdr:from>
    <xdr:to>
      <xdr:col>15</xdr:col>
      <xdr:colOff>167</xdr:colOff>
      <xdr:row>75</xdr:row>
      <xdr:rowOff>2680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07158" y="19832109"/>
          <a:ext cx="0" cy="211171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77</xdr:row>
      <xdr:rowOff>190500</xdr:rowOff>
    </xdr:from>
    <xdr:to>
      <xdr:col>15</xdr:col>
      <xdr:colOff>167</xdr:colOff>
      <xdr:row>79</xdr:row>
      <xdr:rowOff>2679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07158" y="20631150"/>
          <a:ext cx="0" cy="21222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79</xdr:row>
      <xdr:rowOff>190500</xdr:rowOff>
    </xdr:from>
    <xdr:to>
      <xdr:col>15</xdr:col>
      <xdr:colOff>167</xdr:colOff>
      <xdr:row>80</xdr:row>
      <xdr:rowOff>203763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07158" y="21031200"/>
          <a:ext cx="0" cy="213288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80</xdr:row>
      <xdr:rowOff>201084</xdr:rowOff>
    </xdr:from>
    <xdr:to>
      <xdr:col>15</xdr:col>
      <xdr:colOff>167</xdr:colOff>
      <xdr:row>82</xdr:row>
      <xdr:rowOff>2680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07158" y="21241809"/>
          <a:ext cx="0" cy="411196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81</xdr:row>
      <xdr:rowOff>190500</xdr:rowOff>
    </xdr:from>
    <xdr:to>
      <xdr:col>15</xdr:col>
      <xdr:colOff>167</xdr:colOff>
      <xdr:row>83</xdr:row>
      <xdr:rowOff>2680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07158" y="21440775"/>
          <a:ext cx="0" cy="612280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82</xdr:row>
      <xdr:rowOff>190500</xdr:rowOff>
    </xdr:from>
    <xdr:to>
      <xdr:col>15</xdr:col>
      <xdr:colOff>167</xdr:colOff>
      <xdr:row>84</xdr:row>
      <xdr:rowOff>2679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07158" y="21840825"/>
          <a:ext cx="0" cy="412254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85</xdr:row>
      <xdr:rowOff>201084</xdr:rowOff>
    </xdr:from>
    <xdr:to>
      <xdr:col>15</xdr:col>
      <xdr:colOff>167</xdr:colOff>
      <xdr:row>87</xdr:row>
      <xdr:rowOff>2680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07158" y="22851534"/>
          <a:ext cx="0" cy="611221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86</xdr:row>
      <xdr:rowOff>190500</xdr:rowOff>
    </xdr:from>
    <xdr:to>
      <xdr:col>15</xdr:col>
      <xdr:colOff>167</xdr:colOff>
      <xdr:row>87</xdr:row>
      <xdr:rowOff>203763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07158" y="23250525"/>
          <a:ext cx="0" cy="413313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57</xdr:row>
      <xdr:rowOff>201083</xdr:rowOff>
    </xdr:from>
    <xdr:to>
      <xdr:col>2</xdr:col>
      <xdr:colOff>167</xdr:colOff>
      <xdr:row>59</xdr:row>
      <xdr:rowOff>2679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2358" y="15498233"/>
          <a:ext cx="0" cy="33499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59</xdr:row>
      <xdr:rowOff>190500</xdr:rowOff>
    </xdr:from>
    <xdr:to>
      <xdr:col>2</xdr:col>
      <xdr:colOff>167</xdr:colOff>
      <xdr:row>61</xdr:row>
      <xdr:rowOff>2680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2358" y="16021050"/>
          <a:ext cx="0" cy="412255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60</xdr:row>
      <xdr:rowOff>190500</xdr:rowOff>
    </xdr:from>
    <xdr:to>
      <xdr:col>2</xdr:col>
      <xdr:colOff>167</xdr:colOff>
      <xdr:row>62</xdr:row>
      <xdr:rowOff>2679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2358" y="16221075"/>
          <a:ext cx="0" cy="412254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61</xdr:row>
      <xdr:rowOff>190501</xdr:rowOff>
    </xdr:from>
    <xdr:to>
      <xdr:col>2</xdr:col>
      <xdr:colOff>167</xdr:colOff>
      <xdr:row>63</xdr:row>
      <xdr:rowOff>2680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2358" y="16621126"/>
          <a:ext cx="0" cy="21222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64</xdr:row>
      <xdr:rowOff>190501</xdr:rowOff>
    </xdr:from>
    <xdr:to>
      <xdr:col>2</xdr:col>
      <xdr:colOff>167</xdr:colOff>
      <xdr:row>66</xdr:row>
      <xdr:rowOff>2680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2358" y="17221201"/>
          <a:ext cx="0" cy="412254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68</xdr:row>
      <xdr:rowOff>190500</xdr:rowOff>
    </xdr:from>
    <xdr:to>
      <xdr:col>2</xdr:col>
      <xdr:colOff>167</xdr:colOff>
      <xdr:row>70</xdr:row>
      <xdr:rowOff>2680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2358" y="18221325"/>
          <a:ext cx="0" cy="61228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69</xdr:row>
      <xdr:rowOff>190500</xdr:rowOff>
    </xdr:from>
    <xdr:to>
      <xdr:col>2</xdr:col>
      <xdr:colOff>167</xdr:colOff>
      <xdr:row>71</xdr:row>
      <xdr:rowOff>2679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2358" y="18621375"/>
          <a:ext cx="0" cy="412254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73</xdr:row>
      <xdr:rowOff>201084</xdr:rowOff>
    </xdr:from>
    <xdr:to>
      <xdr:col>2</xdr:col>
      <xdr:colOff>167</xdr:colOff>
      <xdr:row>75</xdr:row>
      <xdr:rowOff>2680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2358" y="19832109"/>
          <a:ext cx="0" cy="211171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77</xdr:row>
      <xdr:rowOff>190500</xdr:rowOff>
    </xdr:from>
    <xdr:to>
      <xdr:col>2</xdr:col>
      <xdr:colOff>167</xdr:colOff>
      <xdr:row>79</xdr:row>
      <xdr:rowOff>2679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2358" y="20631150"/>
          <a:ext cx="0" cy="21222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79</xdr:row>
      <xdr:rowOff>190500</xdr:rowOff>
    </xdr:from>
    <xdr:to>
      <xdr:col>2</xdr:col>
      <xdr:colOff>167</xdr:colOff>
      <xdr:row>80</xdr:row>
      <xdr:rowOff>203763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2358" y="21031200"/>
          <a:ext cx="0" cy="213288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80</xdr:row>
      <xdr:rowOff>201084</xdr:rowOff>
    </xdr:from>
    <xdr:to>
      <xdr:col>2</xdr:col>
      <xdr:colOff>167</xdr:colOff>
      <xdr:row>82</xdr:row>
      <xdr:rowOff>2680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2358" y="21241809"/>
          <a:ext cx="0" cy="41119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81</xdr:row>
      <xdr:rowOff>190500</xdr:rowOff>
    </xdr:from>
    <xdr:to>
      <xdr:col>2</xdr:col>
      <xdr:colOff>167</xdr:colOff>
      <xdr:row>83</xdr:row>
      <xdr:rowOff>2680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2358" y="21440775"/>
          <a:ext cx="0" cy="61228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82</xdr:row>
      <xdr:rowOff>190500</xdr:rowOff>
    </xdr:from>
    <xdr:to>
      <xdr:col>2</xdr:col>
      <xdr:colOff>167</xdr:colOff>
      <xdr:row>84</xdr:row>
      <xdr:rowOff>2679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2358" y="21840825"/>
          <a:ext cx="0" cy="412254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85</xdr:row>
      <xdr:rowOff>201084</xdr:rowOff>
    </xdr:from>
    <xdr:to>
      <xdr:col>2</xdr:col>
      <xdr:colOff>167</xdr:colOff>
      <xdr:row>87</xdr:row>
      <xdr:rowOff>2680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2358" y="22851534"/>
          <a:ext cx="0" cy="611221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86</xdr:row>
      <xdr:rowOff>190500</xdr:rowOff>
    </xdr:from>
    <xdr:to>
      <xdr:col>2</xdr:col>
      <xdr:colOff>167</xdr:colOff>
      <xdr:row>87</xdr:row>
      <xdr:rowOff>203763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2358" y="23250525"/>
          <a:ext cx="0" cy="413313"/>
        </a:xfrm>
        <a:prstGeom prst="rect">
          <a:avLst/>
        </a:prstGeom>
      </xdr:spPr>
    </xdr:pic>
    <xdr:clientData/>
  </xdr:twoCellAnchor>
  <xdr:twoCellAnchor>
    <xdr:from>
      <xdr:col>1</xdr:col>
      <xdr:colOff>4095750</xdr:colOff>
      <xdr:row>83</xdr:row>
      <xdr:rowOff>190501</xdr:rowOff>
    </xdr:from>
    <xdr:to>
      <xdr:col>1</xdr:col>
      <xdr:colOff>4455750</xdr:colOff>
      <xdr:row>85</xdr:row>
      <xdr:rowOff>0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1300" y="22240876"/>
          <a:ext cx="0" cy="409574"/>
        </a:xfrm>
        <a:prstGeom prst="rect">
          <a:avLst/>
        </a:prstGeom>
      </xdr:spPr>
    </xdr:pic>
    <xdr:clientData/>
  </xdr:twoCellAnchor>
  <xdr:twoCellAnchor>
    <xdr:from>
      <xdr:col>1</xdr:col>
      <xdr:colOff>4095750</xdr:colOff>
      <xdr:row>85</xdr:row>
      <xdr:rowOff>0</xdr:rowOff>
    </xdr:from>
    <xdr:to>
      <xdr:col>1</xdr:col>
      <xdr:colOff>4455750</xdr:colOff>
      <xdr:row>85</xdr:row>
      <xdr:rowOff>203763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1300" y="22650450"/>
          <a:ext cx="0" cy="203763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57</xdr:row>
      <xdr:rowOff>201083</xdr:rowOff>
    </xdr:from>
    <xdr:to>
      <xdr:col>15</xdr:col>
      <xdr:colOff>167</xdr:colOff>
      <xdr:row>59</xdr:row>
      <xdr:rowOff>2679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07158" y="15498233"/>
          <a:ext cx="0" cy="334996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59</xdr:row>
      <xdr:rowOff>190500</xdr:rowOff>
    </xdr:from>
    <xdr:to>
      <xdr:col>15</xdr:col>
      <xdr:colOff>167</xdr:colOff>
      <xdr:row>61</xdr:row>
      <xdr:rowOff>2680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07158" y="16021050"/>
          <a:ext cx="0" cy="412255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60</xdr:row>
      <xdr:rowOff>190500</xdr:rowOff>
    </xdr:from>
    <xdr:to>
      <xdr:col>15</xdr:col>
      <xdr:colOff>167</xdr:colOff>
      <xdr:row>62</xdr:row>
      <xdr:rowOff>2679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07158" y="16221075"/>
          <a:ext cx="0" cy="412254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61</xdr:row>
      <xdr:rowOff>190501</xdr:rowOff>
    </xdr:from>
    <xdr:to>
      <xdr:col>15</xdr:col>
      <xdr:colOff>167</xdr:colOff>
      <xdr:row>63</xdr:row>
      <xdr:rowOff>2680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07158" y="16621126"/>
          <a:ext cx="0" cy="21222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64</xdr:row>
      <xdr:rowOff>190501</xdr:rowOff>
    </xdr:from>
    <xdr:to>
      <xdr:col>15</xdr:col>
      <xdr:colOff>167</xdr:colOff>
      <xdr:row>66</xdr:row>
      <xdr:rowOff>2680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07158" y="17221201"/>
          <a:ext cx="0" cy="412254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68</xdr:row>
      <xdr:rowOff>190500</xdr:rowOff>
    </xdr:from>
    <xdr:to>
      <xdr:col>15</xdr:col>
      <xdr:colOff>167</xdr:colOff>
      <xdr:row>70</xdr:row>
      <xdr:rowOff>2680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07158" y="18221325"/>
          <a:ext cx="0" cy="612280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69</xdr:row>
      <xdr:rowOff>190500</xdr:rowOff>
    </xdr:from>
    <xdr:to>
      <xdr:col>15</xdr:col>
      <xdr:colOff>167</xdr:colOff>
      <xdr:row>71</xdr:row>
      <xdr:rowOff>2679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07158" y="18621375"/>
          <a:ext cx="0" cy="412254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73</xdr:row>
      <xdr:rowOff>201084</xdr:rowOff>
    </xdr:from>
    <xdr:to>
      <xdr:col>15</xdr:col>
      <xdr:colOff>167</xdr:colOff>
      <xdr:row>75</xdr:row>
      <xdr:rowOff>2680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07158" y="19832109"/>
          <a:ext cx="0" cy="211171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77</xdr:row>
      <xdr:rowOff>190500</xdr:rowOff>
    </xdr:from>
    <xdr:to>
      <xdr:col>15</xdr:col>
      <xdr:colOff>167</xdr:colOff>
      <xdr:row>79</xdr:row>
      <xdr:rowOff>2679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07158" y="20631150"/>
          <a:ext cx="0" cy="21222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79</xdr:row>
      <xdr:rowOff>190500</xdr:rowOff>
    </xdr:from>
    <xdr:to>
      <xdr:col>15</xdr:col>
      <xdr:colOff>167</xdr:colOff>
      <xdr:row>80</xdr:row>
      <xdr:rowOff>203763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07158" y="21031200"/>
          <a:ext cx="0" cy="213288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80</xdr:row>
      <xdr:rowOff>201084</xdr:rowOff>
    </xdr:from>
    <xdr:to>
      <xdr:col>15</xdr:col>
      <xdr:colOff>167</xdr:colOff>
      <xdr:row>82</xdr:row>
      <xdr:rowOff>2680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07158" y="21241809"/>
          <a:ext cx="0" cy="411196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81</xdr:row>
      <xdr:rowOff>190500</xdr:rowOff>
    </xdr:from>
    <xdr:to>
      <xdr:col>15</xdr:col>
      <xdr:colOff>167</xdr:colOff>
      <xdr:row>83</xdr:row>
      <xdr:rowOff>2680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07158" y="21440775"/>
          <a:ext cx="0" cy="612280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82</xdr:row>
      <xdr:rowOff>190500</xdr:rowOff>
    </xdr:from>
    <xdr:to>
      <xdr:col>15</xdr:col>
      <xdr:colOff>167</xdr:colOff>
      <xdr:row>84</xdr:row>
      <xdr:rowOff>2679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07158" y="21840825"/>
          <a:ext cx="0" cy="412254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85</xdr:row>
      <xdr:rowOff>201084</xdr:rowOff>
    </xdr:from>
    <xdr:to>
      <xdr:col>15</xdr:col>
      <xdr:colOff>167</xdr:colOff>
      <xdr:row>87</xdr:row>
      <xdr:rowOff>2680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07158" y="22851534"/>
          <a:ext cx="0" cy="611221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86</xdr:row>
      <xdr:rowOff>190500</xdr:rowOff>
    </xdr:from>
    <xdr:to>
      <xdr:col>15</xdr:col>
      <xdr:colOff>167</xdr:colOff>
      <xdr:row>87</xdr:row>
      <xdr:rowOff>203763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07158" y="23250525"/>
          <a:ext cx="0" cy="413313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57</xdr:row>
      <xdr:rowOff>201083</xdr:rowOff>
    </xdr:from>
    <xdr:to>
      <xdr:col>2</xdr:col>
      <xdr:colOff>167</xdr:colOff>
      <xdr:row>59</xdr:row>
      <xdr:rowOff>2679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2358" y="15498233"/>
          <a:ext cx="0" cy="33499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59</xdr:row>
      <xdr:rowOff>190500</xdr:rowOff>
    </xdr:from>
    <xdr:to>
      <xdr:col>2</xdr:col>
      <xdr:colOff>167</xdr:colOff>
      <xdr:row>61</xdr:row>
      <xdr:rowOff>2680</xdr:rowOff>
    </xdr:to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2358" y="16021050"/>
          <a:ext cx="0" cy="412255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60</xdr:row>
      <xdr:rowOff>190500</xdr:rowOff>
    </xdr:from>
    <xdr:to>
      <xdr:col>2</xdr:col>
      <xdr:colOff>167</xdr:colOff>
      <xdr:row>62</xdr:row>
      <xdr:rowOff>2679</xdr:rowOff>
    </xdr:to>
    <xdr:pic>
      <xdr:nvPicPr>
        <xdr:cNvPr id="262" name="Рисунок 26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2358" y="16221075"/>
          <a:ext cx="0" cy="412254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61</xdr:row>
      <xdr:rowOff>190501</xdr:rowOff>
    </xdr:from>
    <xdr:to>
      <xdr:col>2</xdr:col>
      <xdr:colOff>167</xdr:colOff>
      <xdr:row>63</xdr:row>
      <xdr:rowOff>2680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2358" y="16621126"/>
          <a:ext cx="0" cy="21222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64</xdr:row>
      <xdr:rowOff>190501</xdr:rowOff>
    </xdr:from>
    <xdr:to>
      <xdr:col>2</xdr:col>
      <xdr:colOff>167</xdr:colOff>
      <xdr:row>66</xdr:row>
      <xdr:rowOff>2680</xdr:rowOff>
    </xdr:to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2358" y="17221201"/>
          <a:ext cx="0" cy="412254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68</xdr:row>
      <xdr:rowOff>190500</xdr:rowOff>
    </xdr:from>
    <xdr:to>
      <xdr:col>2</xdr:col>
      <xdr:colOff>167</xdr:colOff>
      <xdr:row>70</xdr:row>
      <xdr:rowOff>2680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2358" y="18221325"/>
          <a:ext cx="0" cy="61228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69</xdr:row>
      <xdr:rowOff>190500</xdr:rowOff>
    </xdr:from>
    <xdr:to>
      <xdr:col>2</xdr:col>
      <xdr:colOff>167</xdr:colOff>
      <xdr:row>71</xdr:row>
      <xdr:rowOff>2679</xdr:rowOff>
    </xdr:to>
    <xdr:pic>
      <xdr:nvPicPr>
        <xdr:cNvPr id="266" name="Рисунок 26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2358" y="18621375"/>
          <a:ext cx="0" cy="412254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73</xdr:row>
      <xdr:rowOff>201084</xdr:rowOff>
    </xdr:from>
    <xdr:to>
      <xdr:col>2</xdr:col>
      <xdr:colOff>167</xdr:colOff>
      <xdr:row>75</xdr:row>
      <xdr:rowOff>2680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2358" y="19832109"/>
          <a:ext cx="0" cy="211171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77</xdr:row>
      <xdr:rowOff>190500</xdr:rowOff>
    </xdr:from>
    <xdr:to>
      <xdr:col>2</xdr:col>
      <xdr:colOff>167</xdr:colOff>
      <xdr:row>79</xdr:row>
      <xdr:rowOff>2679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2358" y="20631150"/>
          <a:ext cx="0" cy="21222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79</xdr:row>
      <xdr:rowOff>190500</xdr:rowOff>
    </xdr:from>
    <xdr:to>
      <xdr:col>2</xdr:col>
      <xdr:colOff>167</xdr:colOff>
      <xdr:row>80</xdr:row>
      <xdr:rowOff>203763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2358" y="21031200"/>
          <a:ext cx="0" cy="213288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80</xdr:row>
      <xdr:rowOff>201084</xdr:rowOff>
    </xdr:from>
    <xdr:to>
      <xdr:col>2</xdr:col>
      <xdr:colOff>167</xdr:colOff>
      <xdr:row>82</xdr:row>
      <xdr:rowOff>2680</xdr:rowOff>
    </xdr:to>
    <xdr:pic>
      <xdr:nvPicPr>
        <xdr:cNvPr id="270" name="Рисунок 26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2358" y="21241809"/>
          <a:ext cx="0" cy="41119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81</xdr:row>
      <xdr:rowOff>190500</xdr:rowOff>
    </xdr:from>
    <xdr:to>
      <xdr:col>2</xdr:col>
      <xdr:colOff>167</xdr:colOff>
      <xdr:row>83</xdr:row>
      <xdr:rowOff>2680</xdr:rowOff>
    </xdr:to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2358" y="21440775"/>
          <a:ext cx="0" cy="61228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82</xdr:row>
      <xdr:rowOff>190500</xdr:rowOff>
    </xdr:from>
    <xdr:to>
      <xdr:col>2</xdr:col>
      <xdr:colOff>167</xdr:colOff>
      <xdr:row>84</xdr:row>
      <xdr:rowOff>2679</xdr:rowOff>
    </xdr:to>
    <xdr:pic>
      <xdr:nvPicPr>
        <xdr:cNvPr id="272" name="Рисунок 27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2358" y="21840825"/>
          <a:ext cx="0" cy="412254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85</xdr:row>
      <xdr:rowOff>201084</xdr:rowOff>
    </xdr:from>
    <xdr:to>
      <xdr:col>2</xdr:col>
      <xdr:colOff>167</xdr:colOff>
      <xdr:row>87</xdr:row>
      <xdr:rowOff>2680</xdr:rowOff>
    </xdr:to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2358" y="22851534"/>
          <a:ext cx="0" cy="611221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86</xdr:row>
      <xdr:rowOff>190500</xdr:rowOff>
    </xdr:from>
    <xdr:to>
      <xdr:col>2</xdr:col>
      <xdr:colOff>167</xdr:colOff>
      <xdr:row>87</xdr:row>
      <xdr:rowOff>203763</xdr:rowOff>
    </xdr:to>
    <xdr:pic>
      <xdr:nvPicPr>
        <xdr:cNvPr id="274" name="Рисунок 27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2358" y="23250525"/>
          <a:ext cx="0" cy="413313"/>
        </a:xfrm>
        <a:prstGeom prst="rect">
          <a:avLst/>
        </a:prstGeom>
      </xdr:spPr>
    </xdr:pic>
    <xdr:clientData/>
  </xdr:twoCellAnchor>
  <xdr:twoCellAnchor>
    <xdr:from>
      <xdr:col>1</xdr:col>
      <xdr:colOff>4095750</xdr:colOff>
      <xdr:row>83</xdr:row>
      <xdr:rowOff>190501</xdr:rowOff>
    </xdr:from>
    <xdr:to>
      <xdr:col>1</xdr:col>
      <xdr:colOff>4455750</xdr:colOff>
      <xdr:row>85</xdr:row>
      <xdr:rowOff>0</xdr:rowOff>
    </xdr:to>
    <xdr:pic>
      <xdr:nvPicPr>
        <xdr:cNvPr id="275" name="Рисунок 27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1300" y="22240876"/>
          <a:ext cx="0" cy="409574"/>
        </a:xfrm>
        <a:prstGeom prst="rect">
          <a:avLst/>
        </a:prstGeom>
      </xdr:spPr>
    </xdr:pic>
    <xdr:clientData/>
  </xdr:twoCellAnchor>
  <xdr:twoCellAnchor>
    <xdr:from>
      <xdr:col>1</xdr:col>
      <xdr:colOff>4095750</xdr:colOff>
      <xdr:row>85</xdr:row>
      <xdr:rowOff>0</xdr:rowOff>
    </xdr:from>
    <xdr:to>
      <xdr:col>1</xdr:col>
      <xdr:colOff>4455750</xdr:colOff>
      <xdr:row>85</xdr:row>
      <xdr:rowOff>203763</xdr:rowOff>
    </xdr:to>
    <xdr:pic>
      <xdr:nvPicPr>
        <xdr:cNvPr id="276" name="Рисунок 27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1300" y="22650450"/>
          <a:ext cx="0" cy="20376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41</xdr:row>
      <xdr:rowOff>0</xdr:rowOff>
    </xdr:from>
    <xdr:to>
      <xdr:col>2</xdr:col>
      <xdr:colOff>21334</xdr:colOff>
      <xdr:row>42</xdr:row>
      <xdr:rowOff>0</xdr:rowOff>
    </xdr:to>
    <xdr:pic>
      <xdr:nvPicPr>
        <xdr:cNvPr id="360" name="Рисунок 35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4475" y="983932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41</xdr:row>
      <xdr:rowOff>0</xdr:rowOff>
    </xdr:from>
    <xdr:to>
      <xdr:col>15</xdr:col>
      <xdr:colOff>21334</xdr:colOff>
      <xdr:row>42</xdr:row>
      <xdr:rowOff>0</xdr:rowOff>
    </xdr:to>
    <xdr:pic>
      <xdr:nvPicPr>
        <xdr:cNvPr id="361" name="Рисунок 36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09275" y="983932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42</xdr:row>
      <xdr:rowOff>0</xdr:rowOff>
    </xdr:from>
    <xdr:to>
      <xdr:col>2</xdr:col>
      <xdr:colOff>21334</xdr:colOff>
      <xdr:row>42</xdr:row>
      <xdr:rowOff>23846</xdr:rowOff>
    </xdr:to>
    <xdr:pic>
      <xdr:nvPicPr>
        <xdr:cNvPr id="448" name="Рисунок 44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84475" y="1023937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42</xdr:row>
      <xdr:rowOff>0</xdr:rowOff>
    </xdr:from>
    <xdr:to>
      <xdr:col>15</xdr:col>
      <xdr:colOff>21334</xdr:colOff>
      <xdr:row>42</xdr:row>
      <xdr:rowOff>23846</xdr:rowOff>
    </xdr:to>
    <xdr:pic>
      <xdr:nvPicPr>
        <xdr:cNvPr id="449" name="Рисунок 44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09275" y="10239375"/>
          <a:ext cx="18159" cy="23339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510208</xdr:colOff>
      <xdr:row>0</xdr:row>
      <xdr:rowOff>26408</xdr:rowOff>
    </xdr:from>
    <xdr:to>
      <xdr:col>15</xdr:col>
      <xdr:colOff>863365</xdr:colOff>
      <xdr:row>2</xdr:row>
      <xdr:rowOff>191893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016283" y="26408"/>
          <a:ext cx="962757" cy="660785"/>
        </a:xfrm>
        <a:prstGeom prst="rect">
          <a:avLst/>
        </a:prstGeom>
      </xdr:spPr>
    </xdr:pic>
    <xdr:clientData/>
  </xdr:twoCellAnchor>
  <xdr:twoCellAnchor editAs="oneCell">
    <xdr:from>
      <xdr:col>1</xdr:col>
      <xdr:colOff>3629025</xdr:colOff>
      <xdr:row>65</xdr:row>
      <xdr:rowOff>47626</xdr:rowOff>
    </xdr:from>
    <xdr:to>
      <xdr:col>2</xdr:col>
      <xdr:colOff>7196</xdr:colOff>
      <xdr:row>65</xdr:row>
      <xdr:rowOff>164212</xdr:rowOff>
    </xdr:to>
    <xdr:pic>
      <xdr:nvPicPr>
        <xdr:cNvPr id="3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1300" y="149352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3619500</xdr:colOff>
      <xdr:row>69</xdr:row>
      <xdr:rowOff>47626</xdr:rowOff>
    </xdr:from>
    <xdr:to>
      <xdr:col>2</xdr:col>
      <xdr:colOff>3386</xdr:colOff>
      <xdr:row>69</xdr:row>
      <xdr:rowOff>164212</xdr:rowOff>
    </xdr:to>
    <xdr:pic>
      <xdr:nvPicPr>
        <xdr:cNvPr id="5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1300" y="157353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73</xdr:row>
      <xdr:rowOff>38101</xdr:rowOff>
    </xdr:from>
    <xdr:to>
      <xdr:col>2</xdr:col>
      <xdr:colOff>0</xdr:colOff>
      <xdr:row>73</xdr:row>
      <xdr:rowOff>154687</xdr:rowOff>
    </xdr:to>
    <xdr:pic>
      <xdr:nvPicPr>
        <xdr:cNvPr id="6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1300" y="167259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74</xdr:row>
      <xdr:rowOff>47626</xdr:rowOff>
    </xdr:from>
    <xdr:to>
      <xdr:col>2</xdr:col>
      <xdr:colOff>0</xdr:colOff>
      <xdr:row>74</xdr:row>
      <xdr:rowOff>164212</xdr:rowOff>
    </xdr:to>
    <xdr:pic>
      <xdr:nvPicPr>
        <xdr:cNvPr id="7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1300" y="1713547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75</xdr:row>
      <xdr:rowOff>47626</xdr:rowOff>
    </xdr:from>
    <xdr:to>
      <xdr:col>2</xdr:col>
      <xdr:colOff>0</xdr:colOff>
      <xdr:row>75</xdr:row>
      <xdr:rowOff>164212</xdr:rowOff>
    </xdr:to>
    <xdr:pic>
      <xdr:nvPicPr>
        <xdr:cNvPr id="8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1300" y="175355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76</xdr:row>
      <xdr:rowOff>57151</xdr:rowOff>
    </xdr:from>
    <xdr:to>
      <xdr:col>2</xdr:col>
      <xdr:colOff>0</xdr:colOff>
      <xdr:row>76</xdr:row>
      <xdr:rowOff>173737</xdr:rowOff>
    </xdr:to>
    <xdr:pic>
      <xdr:nvPicPr>
        <xdr:cNvPr id="9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1300" y="1774507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78</xdr:row>
      <xdr:rowOff>57151</xdr:rowOff>
    </xdr:from>
    <xdr:to>
      <xdr:col>2</xdr:col>
      <xdr:colOff>0</xdr:colOff>
      <xdr:row>78</xdr:row>
      <xdr:rowOff>173737</xdr:rowOff>
    </xdr:to>
    <xdr:pic>
      <xdr:nvPicPr>
        <xdr:cNvPr id="10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1300" y="181451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79</xdr:row>
      <xdr:rowOff>57151</xdr:rowOff>
    </xdr:from>
    <xdr:to>
      <xdr:col>2</xdr:col>
      <xdr:colOff>0</xdr:colOff>
      <xdr:row>79</xdr:row>
      <xdr:rowOff>173737</xdr:rowOff>
    </xdr:to>
    <xdr:pic>
      <xdr:nvPicPr>
        <xdr:cNvPr id="11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1300" y="1854517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80</xdr:row>
      <xdr:rowOff>57151</xdr:rowOff>
    </xdr:from>
    <xdr:to>
      <xdr:col>2</xdr:col>
      <xdr:colOff>0</xdr:colOff>
      <xdr:row>80</xdr:row>
      <xdr:rowOff>173737</xdr:rowOff>
    </xdr:to>
    <xdr:pic>
      <xdr:nvPicPr>
        <xdr:cNvPr id="12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1300" y="189452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3629025</xdr:colOff>
      <xdr:row>68</xdr:row>
      <xdr:rowOff>47626</xdr:rowOff>
    </xdr:from>
    <xdr:to>
      <xdr:col>2</xdr:col>
      <xdr:colOff>7196</xdr:colOff>
      <xdr:row>68</xdr:row>
      <xdr:rowOff>164212</xdr:rowOff>
    </xdr:to>
    <xdr:pic>
      <xdr:nvPicPr>
        <xdr:cNvPr id="13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71775" y="180689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3619500</xdr:colOff>
      <xdr:row>72</xdr:row>
      <xdr:rowOff>47626</xdr:rowOff>
    </xdr:from>
    <xdr:to>
      <xdr:col>2</xdr:col>
      <xdr:colOff>3386</xdr:colOff>
      <xdr:row>72</xdr:row>
      <xdr:rowOff>164212</xdr:rowOff>
    </xdr:to>
    <xdr:pic>
      <xdr:nvPicPr>
        <xdr:cNvPr id="14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71775" y="1926907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76</xdr:row>
      <xdr:rowOff>38101</xdr:rowOff>
    </xdr:from>
    <xdr:to>
      <xdr:col>2</xdr:col>
      <xdr:colOff>0</xdr:colOff>
      <xdr:row>76</xdr:row>
      <xdr:rowOff>154687</xdr:rowOff>
    </xdr:to>
    <xdr:pic>
      <xdr:nvPicPr>
        <xdr:cNvPr id="15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71775" y="202692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77</xdr:row>
      <xdr:rowOff>47626</xdr:rowOff>
    </xdr:from>
    <xdr:to>
      <xdr:col>2</xdr:col>
      <xdr:colOff>0</xdr:colOff>
      <xdr:row>77</xdr:row>
      <xdr:rowOff>164212</xdr:rowOff>
    </xdr:to>
    <xdr:pic>
      <xdr:nvPicPr>
        <xdr:cNvPr id="16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71775" y="2047875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78</xdr:row>
      <xdr:rowOff>47626</xdr:rowOff>
    </xdr:from>
    <xdr:to>
      <xdr:col>2</xdr:col>
      <xdr:colOff>0</xdr:colOff>
      <xdr:row>78</xdr:row>
      <xdr:rowOff>164212</xdr:rowOff>
    </xdr:to>
    <xdr:pic>
      <xdr:nvPicPr>
        <xdr:cNvPr id="17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71775" y="2067877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79</xdr:row>
      <xdr:rowOff>57151</xdr:rowOff>
    </xdr:from>
    <xdr:to>
      <xdr:col>2</xdr:col>
      <xdr:colOff>0</xdr:colOff>
      <xdr:row>79</xdr:row>
      <xdr:rowOff>173737</xdr:rowOff>
    </xdr:to>
    <xdr:pic>
      <xdr:nvPicPr>
        <xdr:cNvPr id="18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71775" y="208883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81</xdr:row>
      <xdr:rowOff>57151</xdr:rowOff>
    </xdr:from>
    <xdr:to>
      <xdr:col>2</xdr:col>
      <xdr:colOff>0</xdr:colOff>
      <xdr:row>81</xdr:row>
      <xdr:rowOff>173737</xdr:rowOff>
    </xdr:to>
    <xdr:pic>
      <xdr:nvPicPr>
        <xdr:cNvPr id="19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71775" y="212979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82</xdr:row>
      <xdr:rowOff>57151</xdr:rowOff>
    </xdr:from>
    <xdr:to>
      <xdr:col>2</xdr:col>
      <xdr:colOff>0</xdr:colOff>
      <xdr:row>82</xdr:row>
      <xdr:rowOff>173737</xdr:rowOff>
    </xdr:to>
    <xdr:pic>
      <xdr:nvPicPr>
        <xdr:cNvPr id="20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71775" y="2169795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83</xdr:row>
      <xdr:rowOff>57151</xdr:rowOff>
    </xdr:from>
    <xdr:to>
      <xdr:col>2</xdr:col>
      <xdr:colOff>0</xdr:colOff>
      <xdr:row>83</xdr:row>
      <xdr:rowOff>173737</xdr:rowOff>
    </xdr:to>
    <xdr:pic>
      <xdr:nvPicPr>
        <xdr:cNvPr id="21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71775" y="220980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32</xdr:row>
      <xdr:rowOff>6273</xdr:rowOff>
    </xdr:from>
    <xdr:to>
      <xdr:col>2</xdr:col>
      <xdr:colOff>24836</xdr:colOff>
      <xdr:row>32</xdr:row>
      <xdr:rowOff>6273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67180" y="9074073"/>
          <a:ext cx="2943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36</xdr:row>
      <xdr:rowOff>21513</xdr:rowOff>
    </xdr:from>
    <xdr:to>
      <xdr:col>2</xdr:col>
      <xdr:colOff>24836</xdr:colOff>
      <xdr:row>36</xdr:row>
      <xdr:rowOff>21513</xdr:rowOff>
    </xdr:to>
    <xdr:pic>
      <xdr:nvPicPr>
        <xdr:cNvPr id="23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67180" y="10479963"/>
          <a:ext cx="2943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4095750</xdr:colOff>
      <xdr:row>27</xdr:row>
      <xdr:rowOff>31750</xdr:rowOff>
    </xdr:from>
    <xdr:to>
      <xdr:col>1</xdr:col>
      <xdr:colOff>4455750</xdr:colOff>
      <xdr:row>28</xdr:row>
      <xdr:rowOff>55596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71775" y="5889625"/>
          <a:ext cx="0" cy="223871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32</xdr:row>
      <xdr:rowOff>0</xdr:rowOff>
    </xdr:from>
    <xdr:to>
      <xdr:col>2</xdr:col>
      <xdr:colOff>21334</xdr:colOff>
      <xdr:row>33</xdr:row>
      <xdr:rowOff>23846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74950" y="9067800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35</xdr:row>
      <xdr:rowOff>0</xdr:rowOff>
    </xdr:from>
    <xdr:to>
      <xdr:col>2</xdr:col>
      <xdr:colOff>21334</xdr:colOff>
      <xdr:row>36</xdr:row>
      <xdr:rowOff>23846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74950" y="10058400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36</xdr:row>
      <xdr:rowOff>0</xdr:rowOff>
    </xdr:from>
    <xdr:to>
      <xdr:col>2</xdr:col>
      <xdr:colOff>21334</xdr:colOff>
      <xdr:row>37</xdr:row>
      <xdr:rowOff>23846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74950" y="10458450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37</xdr:row>
      <xdr:rowOff>0</xdr:rowOff>
    </xdr:from>
    <xdr:to>
      <xdr:col>2</xdr:col>
      <xdr:colOff>21334</xdr:colOff>
      <xdr:row>38</xdr:row>
      <xdr:rowOff>23846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74950" y="10858500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38</xdr:row>
      <xdr:rowOff>0</xdr:rowOff>
    </xdr:from>
    <xdr:to>
      <xdr:col>2</xdr:col>
      <xdr:colOff>21334</xdr:colOff>
      <xdr:row>39</xdr:row>
      <xdr:rowOff>23846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74950" y="11258550"/>
          <a:ext cx="18159" cy="223871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40</xdr:row>
      <xdr:rowOff>0</xdr:rowOff>
    </xdr:from>
    <xdr:to>
      <xdr:col>2</xdr:col>
      <xdr:colOff>21334</xdr:colOff>
      <xdr:row>41</xdr:row>
      <xdr:rowOff>23846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74950" y="11658600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46</xdr:row>
      <xdr:rowOff>0</xdr:rowOff>
    </xdr:from>
    <xdr:to>
      <xdr:col>2</xdr:col>
      <xdr:colOff>21334</xdr:colOff>
      <xdr:row>47</xdr:row>
      <xdr:rowOff>14321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74950" y="13211175"/>
          <a:ext cx="18159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48</xdr:row>
      <xdr:rowOff>0</xdr:rowOff>
    </xdr:from>
    <xdr:to>
      <xdr:col>2</xdr:col>
      <xdr:colOff>21334</xdr:colOff>
      <xdr:row>49</xdr:row>
      <xdr:rowOff>14321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74950" y="13611225"/>
          <a:ext cx="18159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50</xdr:row>
      <xdr:rowOff>0</xdr:rowOff>
    </xdr:from>
    <xdr:to>
      <xdr:col>2</xdr:col>
      <xdr:colOff>21334</xdr:colOff>
      <xdr:row>51</xdr:row>
      <xdr:rowOff>14321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74950" y="14011275"/>
          <a:ext cx="18159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54</xdr:row>
      <xdr:rowOff>0</xdr:rowOff>
    </xdr:from>
    <xdr:to>
      <xdr:col>2</xdr:col>
      <xdr:colOff>21334</xdr:colOff>
      <xdr:row>55</xdr:row>
      <xdr:rowOff>23846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74950" y="14811375"/>
          <a:ext cx="18159" cy="223871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57</xdr:row>
      <xdr:rowOff>201083</xdr:rowOff>
    </xdr:from>
    <xdr:to>
      <xdr:col>2</xdr:col>
      <xdr:colOff>167</xdr:colOff>
      <xdr:row>59</xdr:row>
      <xdr:rowOff>2679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72833" y="15812558"/>
          <a:ext cx="0" cy="211171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59</xdr:row>
      <xdr:rowOff>190500</xdr:rowOff>
    </xdr:from>
    <xdr:to>
      <xdr:col>2</xdr:col>
      <xdr:colOff>167</xdr:colOff>
      <xdr:row>61</xdr:row>
      <xdr:rowOff>2680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72833" y="16211550"/>
          <a:ext cx="0" cy="412255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60</xdr:row>
      <xdr:rowOff>190500</xdr:rowOff>
    </xdr:from>
    <xdr:to>
      <xdr:col>2</xdr:col>
      <xdr:colOff>167</xdr:colOff>
      <xdr:row>62</xdr:row>
      <xdr:rowOff>2679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72833" y="16411575"/>
          <a:ext cx="0" cy="412254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61</xdr:row>
      <xdr:rowOff>190501</xdr:rowOff>
    </xdr:from>
    <xdr:to>
      <xdr:col>2</xdr:col>
      <xdr:colOff>167</xdr:colOff>
      <xdr:row>63</xdr:row>
      <xdr:rowOff>2680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72833" y="16811626"/>
          <a:ext cx="0" cy="21222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64</xdr:row>
      <xdr:rowOff>190501</xdr:rowOff>
    </xdr:from>
    <xdr:to>
      <xdr:col>2</xdr:col>
      <xdr:colOff>167</xdr:colOff>
      <xdr:row>66</xdr:row>
      <xdr:rowOff>2680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72833" y="17411701"/>
          <a:ext cx="0" cy="21222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68</xdr:row>
      <xdr:rowOff>190500</xdr:rowOff>
    </xdr:from>
    <xdr:to>
      <xdr:col>2</xdr:col>
      <xdr:colOff>167</xdr:colOff>
      <xdr:row>70</xdr:row>
      <xdr:rowOff>2680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72833" y="18211800"/>
          <a:ext cx="0" cy="61228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69</xdr:row>
      <xdr:rowOff>190500</xdr:rowOff>
    </xdr:from>
    <xdr:to>
      <xdr:col>2</xdr:col>
      <xdr:colOff>167</xdr:colOff>
      <xdr:row>71</xdr:row>
      <xdr:rowOff>2679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72833" y="18611850"/>
          <a:ext cx="0" cy="412254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73</xdr:row>
      <xdr:rowOff>201084</xdr:rowOff>
    </xdr:from>
    <xdr:to>
      <xdr:col>2</xdr:col>
      <xdr:colOff>167</xdr:colOff>
      <xdr:row>75</xdr:row>
      <xdr:rowOff>2680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72833" y="19822584"/>
          <a:ext cx="0" cy="211171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77</xdr:row>
      <xdr:rowOff>190500</xdr:rowOff>
    </xdr:from>
    <xdr:to>
      <xdr:col>2</xdr:col>
      <xdr:colOff>167</xdr:colOff>
      <xdr:row>79</xdr:row>
      <xdr:rowOff>2679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72833" y="20621625"/>
          <a:ext cx="0" cy="21222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79</xdr:row>
      <xdr:rowOff>190500</xdr:rowOff>
    </xdr:from>
    <xdr:to>
      <xdr:col>2</xdr:col>
      <xdr:colOff>167</xdr:colOff>
      <xdr:row>80</xdr:row>
      <xdr:rowOff>203763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72833" y="21021675"/>
          <a:ext cx="0" cy="213288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80</xdr:row>
      <xdr:rowOff>201084</xdr:rowOff>
    </xdr:from>
    <xdr:to>
      <xdr:col>2</xdr:col>
      <xdr:colOff>167</xdr:colOff>
      <xdr:row>82</xdr:row>
      <xdr:rowOff>2680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72833" y="21232284"/>
          <a:ext cx="0" cy="41119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81</xdr:row>
      <xdr:rowOff>190500</xdr:rowOff>
    </xdr:from>
    <xdr:to>
      <xdr:col>2</xdr:col>
      <xdr:colOff>167</xdr:colOff>
      <xdr:row>83</xdr:row>
      <xdr:rowOff>2680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72833" y="21431250"/>
          <a:ext cx="0" cy="61228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82</xdr:row>
      <xdr:rowOff>190500</xdr:rowOff>
    </xdr:from>
    <xdr:to>
      <xdr:col>2</xdr:col>
      <xdr:colOff>167</xdr:colOff>
      <xdr:row>84</xdr:row>
      <xdr:rowOff>2679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72833" y="21831300"/>
          <a:ext cx="0" cy="412254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85</xdr:row>
      <xdr:rowOff>201084</xdr:rowOff>
    </xdr:from>
    <xdr:to>
      <xdr:col>2</xdr:col>
      <xdr:colOff>167</xdr:colOff>
      <xdr:row>87</xdr:row>
      <xdr:rowOff>2680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72833" y="22842009"/>
          <a:ext cx="0" cy="611221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86</xdr:row>
      <xdr:rowOff>190500</xdr:rowOff>
    </xdr:from>
    <xdr:to>
      <xdr:col>2</xdr:col>
      <xdr:colOff>167</xdr:colOff>
      <xdr:row>87</xdr:row>
      <xdr:rowOff>203763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72833" y="23241000"/>
          <a:ext cx="0" cy="413313"/>
        </a:xfrm>
        <a:prstGeom prst="rect">
          <a:avLst/>
        </a:prstGeom>
      </xdr:spPr>
    </xdr:pic>
    <xdr:clientData/>
  </xdr:twoCellAnchor>
  <xdr:twoCellAnchor editAs="oneCell">
    <xdr:from>
      <xdr:col>1</xdr:col>
      <xdr:colOff>3757084</xdr:colOff>
      <xdr:row>27</xdr:row>
      <xdr:rowOff>31751</xdr:rowOff>
    </xdr:from>
    <xdr:to>
      <xdr:col>2</xdr:col>
      <xdr:colOff>6184</xdr:colOff>
      <xdr:row>27</xdr:row>
      <xdr:rowOff>183701</xdr:rowOff>
    </xdr:to>
    <xdr:pic>
      <xdr:nvPicPr>
        <xdr:cNvPr id="50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76009" y="5889626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32</xdr:row>
      <xdr:rowOff>31751</xdr:rowOff>
    </xdr:from>
    <xdr:to>
      <xdr:col>2</xdr:col>
      <xdr:colOff>6184</xdr:colOff>
      <xdr:row>32</xdr:row>
      <xdr:rowOff>183701</xdr:rowOff>
    </xdr:to>
    <xdr:pic>
      <xdr:nvPicPr>
        <xdr:cNvPr id="51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76009" y="9099551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35</xdr:row>
      <xdr:rowOff>31751</xdr:rowOff>
    </xdr:from>
    <xdr:to>
      <xdr:col>2</xdr:col>
      <xdr:colOff>6184</xdr:colOff>
      <xdr:row>35</xdr:row>
      <xdr:rowOff>183701</xdr:rowOff>
    </xdr:to>
    <xdr:pic>
      <xdr:nvPicPr>
        <xdr:cNvPr id="52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76009" y="10090151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36</xdr:row>
      <xdr:rowOff>31751</xdr:rowOff>
    </xdr:from>
    <xdr:to>
      <xdr:col>2</xdr:col>
      <xdr:colOff>6184</xdr:colOff>
      <xdr:row>36</xdr:row>
      <xdr:rowOff>183701</xdr:rowOff>
    </xdr:to>
    <xdr:pic>
      <xdr:nvPicPr>
        <xdr:cNvPr id="53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76009" y="10490201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37</xdr:row>
      <xdr:rowOff>31751</xdr:rowOff>
    </xdr:from>
    <xdr:to>
      <xdr:col>2</xdr:col>
      <xdr:colOff>6184</xdr:colOff>
      <xdr:row>37</xdr:row>
      <xdr:rowOff>183701</xdr:rowOff>
    </xdr:to>
    <xdr:pic>
      <xdr:nvPicPr>
        <xdr:cNvPr id="54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76009" y="10890251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38</xdr:row>
      <xdr:rowOff>31751</xdr:rowOff>
    </xdr:from>
    <xdr:to>
      <xdr:col>2</xdr:col>
      <xdr:colOff>6184</xdr:colOff>
      <xdr:row>38</xdr:row>
      <xdr:rowOff>183701</xdr:rowOff>
    </xdr:to>
    <xdr:pic>
      <xdr:nvPicPr>
        <xdr:cNvPr id="55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76009" y="11290301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40</xdr:row>
      <xdr:rowOff>31751</xdr:rowOff>
    </xdr:from>
    <xdr:to>
      <xdr:col>2</xdr:col>
      <xdr:colOff>6184</xdr:colOff>
      <xdr:row>40</xdr:row>
      <xdr:rowOff>183701</xdr:rowOff>
    </xdr:to>
    <xdr:pic>
      <xdr:nvPicPr>
        <xdr:cNvPr id="56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76009" y="11690351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46</xdr:row>
      <xdr:rowOff>31751</xdr:rowOff>
    </xdr:from>
    <xdr:to>
      <xdr:col>2</xdr:col>
      <xdr:colOff>6184</xdr:colOff>
      <xdr:row>46</xdr:row>
      <xdr:rowOff>183701</xdr:rowOff>
    </xdr:to>
    <xdr:pic>
      <xdr:nvPicPr>
        <xdr:cNvPr id="57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76009" y="13242926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48</xdr:row>
      <xdr:rowOff>31751</xdr:rowOff>
    </xdr:from>
    <xdr:to>
      <xdr:col>2</xdr:col>
      <xdr:colOff>6184</xdr:colOff>
      <xdr:row>48</xdr:row>
      <xdr:rowOff>183701</xdr:rowOff>
    </xdr:to>
    <xdr:pic>
      <xdr:nvPicPr>
        <xdr:cNvPr id="58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76009" y="13642976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50</xdr:row>
      <xdr:rowOff>31751</xdr:rowOff>
    </xdr:from>
    <xdr:to>
      <xdr:col>2</xdr:col>
      <xdr:colOff>6184</xdr:colOff>
      <xdr:row>50</xdr:row>
      <xdr:rowOff>183701</xdr:rowOff>
    </xdr:to>
    <xdr:pic>
      <xdr:nvPicPr>
        <xdr:cNvPr id="59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76009" y="14043026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54</xdr:row>
      <xdr:rowOff>31751</xdr:rowOff>
    </xdr:from>
    <xdr:to>
      <xdr:col>2</xdr:col>
      <xdr:colOff>6184</xdr:colOff>
      <xdr:row>54</xdr:row>
      <xdr:rowOff>183701</xdr:rowOff>
    </xdr:to>
    <xdr:pic>
      <xdr:nvPicPr>
        <xdr:cNvPr id="60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76009" y="14843126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4095750</xdr:colOff>
      <xdr:row>83</xdr:row>
      <xdr:rowOff>190501</xdr:rowOff>
    </xdr:from>
    <xdr:to>
      <xdr:col>1</xdr:col>
      <xdr:colOff>4455750</xdr:colOff>
      <xdr:row>85</xdr:row>
      <xdr:rowOff>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71775" y="22231351"/>
          <a:ext cx="0" cy="409574"/>
        </a:xfrm>
        <a:prstGeom prst="rect">
          <a:avLst/>
        </a:prstGeom>
      </xdr:spPr>
    </xdr:pic>
    <xdr:clientData/>
  </xdr:twoCellAnchor>
  <xdr:twoCellAnchor>
    <xdr:from>
      <xdr:col>1</xdr:col>
      <xdr:colOff>4095750</xdr:colOff>
      <xdr:row>85</xdr:row>
      <xdr:rowOff>0</xdr:rowOff>
    </xdr:from>
    <xdr:to>
      <xdr:col>1</xdr:col>
      <xdr:colOff>4455750</xdr:colOff>
      <xdr:row>85</xdr:row>
      <xdr:rowOff>203763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71775" y="22640925"/>
          <a:ext cx="0" cy="203763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83</xdr:row>
      <xdr:rowOff>190500</xdr:rowOff>
    </xdr:from>
    <xdr:to>
      <xdr:col>2</xdr:col>
      <xdr:colOff>167</xdr:colOff>
      <xdr:row>85</xdr:row>
      <xdr:rowOff>2679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72833" y="22231350"/>
          <a:ext cx="0" cy="412254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84</xdr:row>
      <xdr:rowOff>190500</xdr:rowOff>
    </xdr:from>
    <xdr:to>
      <xdr:col>2</xdr:col>
      <xdr:colOff>167</xdr:colOff>
      <xdr:row>86</xdr:row>
      <xdr:rowOff>2679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72833" y="22431375"/>
          <a:ext cx="0" cy="621804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85</xdr:row>
      <xdr:rowOff>190500</xdr:rowOff>
    </xdr:from>
    <xdr:to>
      <xdr:col>2</xdr:col>
      <xdr:colOff>167</xdr:colOff>
      <xdr:row>87</xdr:row>
      <xdr:rowOff>2679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72833" y="22831425"/>
          <a:ext cx="0" cy="621804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86</xdr:row>
      <xdr:rowOff>190500</xdr:rowOff>
    </xdr:from>
    <xdr:to>
      <xdr:col>2</xdr:col>
      <xdr:colOff>167</xdr:colOff>
      <xdr:row>88</xdr:row>
      <xdr:rowOff>2679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72833" y="23241000"/>
          <a:ext cx="0" cy="621804"/>
        </a:xfrm>
        <a:prstGeom prst="rect">
          <a:avLst/>
        </a:prstGeom>
      </xdr:spPr>
    </xdr:pic>
    <xdr:clientData/>
  </xdr:twoCellAnchor>
  <xdr:twoCellAnchor editAs="oneCell">
    <xdr:from>
      <xdr:col>14</xdr:col>
      <xdr:colOff>6405730</xdr:colOff>
      <xdr:row>32</xdr:row>
      <xdr:rowOff>6273</xdr:rowOff>
    </xdr:from>
    <xdr:to>
      <xdr:col>15</xdr:col>
      <xdr:colOff>24836</xdr:colOff>
      <xdr:row>32</xdr:row>
      <xdr:rowOff>6273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596730" y="9074073"/>
          <a:ext cx="2943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6420970</xdr:colOff>
      <xdr:row>32</xdr:row>
      <xdr:rowOff>6273</xdr:rowOff>
    </xdr:from>
    <xdr:to>
      <xdr:col>15</xdr:col>
      <xdr:colOff>40076</xdr:colOff>
      <xdr:row>32</xdr:row>
      <xdr:rowOff>6273</xdr:rowOff>
    </xdr:to>
    <xdr:pic>
      <xdr:nvPicPr>
        <xdr:cNvPr id="68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602445" y="9074073"/>
          <a:ext cx="3895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6405730</xdr:colOff>
      <xdr:row>36</xdr:row>
      <xdr:rowOff>21513</xdr:rowOff>
    </xdr:from>
    <xdr:to>
      <xdr:col>15</xdr:col>
      <xdr:colOff>24836</xdr:colOff>
      <xdr:row>36</xdr:row>
      <xdr:rowOff>21513</xdr:rowOff>
    </xdr:to>
    <xdr:pic>
      <xdr:nvPicPr>
        <xdr:cNvPr id="69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596730" y="10479963"/>
          <a:ext cx="2943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6422314</xdr:colOff>
      <xdr:row>38</xdr:row>
      <xdr:rowOff>15239</xdr:rowOff>
    </xdr:from>
    <xdr:to>
      <xdr:col>15</xdr:col>
      <xdr:colOff>41420</xdr:colOff>
      <xdr:row>38</xdr:row>
      <xdr:rowOff>15239</xdr:rowOff>
    </xdr:to>
    <xdr:pic>
      <xdr:nvPicPr>
        <xdr:cNvPr id="70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603789" y="11273789"/>
          <a:ext cx="3895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6078070</xdr:colOff>
      <xdr:row>37</xdr:row>
      <xdr:rowOff>125506</xdr:rowOff>
    </xdr:from>
    <xdr:to>
      <xdr:col>15</xdr:col>
      <xdr:colOff>2230</xdr:colOff>
      <xdr:row>37</xdr:row>
      <xdr:rowOff>125506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602445" y="10984006"/>
          <a:ext cx="1110" cy="0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32</xdr:row>
      <xdr:rowOff>0</xdr:rowOff>
    </xdr:from>
    <xdr:to>
      <xdr:col>15</xdr:col>
      <xdr:colOff>21334</xdr:colOff>
      <xdr:row>33</xdr:row>
      <xdr:rowOff>23846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604500" y="9067800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35</xdr:row>
      <xdr:rowOff>0</xdr:rowOff>
    </xdr:from>
    <xdr:to>
      <xdr:col>15</xdr:col>
      <xdr:colOff>21334</xdr:colOff>
      <xdr:row>36</xdr:row>
      <xdr:rowOff>23846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604500" y="10058400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36</xdr:row>
      <xdr:rowOff>0</xdr:rowOff>
    </xdr:from>
    <xdr:to>
      <xdr:col>15</xdr:col>
      <xdr:colOff>21334</xdr:colOff>
      <xdr:row>37</xdr:row>
      <xdr:rowOff>23846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604500" y="10458450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37</xdr:row>
      <xdr:rowOff>0</xdr:rowOff>
    </xdr:from>
    <xdr:to>
      <xdr:col>15</xdr:col>
      <xdr:colOff>21334</xdr:colOff>
      <xdr:row>38</xdr:row>
      <xdr:rowOff>23846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604500" y="10858500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38</xdr:row>
      <xdr:rowOff>0</xdr:rowOff>
    </xdr:from>
    <xdr:to>
      <xdr:col>15</xdr:col>
      <xdr:colOff>21334</xdr:colOff>
      <xdr:row>39</xdr:row>
      <xdr:rowOff>23846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604500" y="11258550"/>
          <a:ext cx="18159" cy="223871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40</xdr:row>
      <xdr:rowOff>0</xdr:rowOff>
    </xdr:from>
    <xdr:to>
      <xdr:col>15</xdr:col>
      <xdr:colOff>21334</xdr:colOff>
      <xdr:row>41</xdr:row>
      <xdr:rowOff>23846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604500" y="11658600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46</xdr:row>
      <xdr:rowOff>0</xdr:rowOff>
    </xdr:from>
    <xdr:to>
      <xdr:col>15</xdr:col>
      <xdr:colOff>21334</xdr:colOff>
      <xdr:row>47</xdr:row>
      <xdr:rowOff>14321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604500" y="13211175"/>
          <a:ext cx="18159" cy="21434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48</xdr:row>
      <xdr:rowOff>0</xdr:rowOff>
    </xdr:from>
    <xdr:to>
      <xdr:col>15</xdr:col>
      <xdr:colOff>21334</xdr:colOff>
      <xdr:row>49</xdr:row>
      <xdr:rowOff>14321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604500" y="13611225"/>
          <a:ext cx="18159" cy="214346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57</xdr:row>
      <xdr:rowOff>201083</xdr:rowOff>
    </xdr:from>
    <xdr:to>
      <xdr:col>15</xdr:col>
      <xdr:colOff>167</xdr:colOff>
      <xdr:row>59</xdr:row>
      <xdr:rowOff>2679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602383" y="15812558"/>
          <a:ext cx="0" cy="211171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59</xdr:row>
      <xdr:rowOff>190500</xdr:rowOff>
    </xdr:from>
    <xdr:to>
      <xdr:col>15</xdr:col>
      <xdr:colOff>167</xdr:colOff>
      <xdr:row>61</xdr:row>
      <xdr:rowOff>2680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602383" y="16211550"/>
          <a:ext cx="0" cy="412255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60</xdr:row>
      <xdr:rowOff>190500</xdr:rowOff>
    </xdr:from>
    <xdr:to>
      <xdr:col>15</xdr:col>
      <xdr:colOff>167</xdr:colOff>
      <xdr:row>62</xdr:row>
      <xdr:rowOff>2679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602383" y="16411575"/>
          <a:ext cx="0" cy="412254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61</xdr:row>
      <xdr:rowOff>190501</xdr:rowOff>
    </xdr:from>
    <xdr:to>
      <xdr:col>15</xdr:col>
      <xdr:colOff>167</xdr:colOff>
      <xdr:row>63</xdr:row>
      <xdr:rowOff>2680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602383" y="16811626"/>
          <a:ext cx="0" cy="21222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64</xdr:row>
      <xdr:rowOff>190501</xdr:rowOff>
    </xdr:from>
    <xdr:to>
      <xdr:col>15</xdr:col>
      <xdr:colOff>167</xdr:colOff>
      <xdr:row>66</xdr:row>
      <xdr:rowOff>2680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602383" y="17411701"/>
          <a:ext cx="0" cy="21222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68</xdr:row>
      <xdr:rowOff>190500</xdr:rowOff>
    </xdr:from>
    <xdr:to>
      <xdr:col>15</xdr:col>
      <xdr:colOff>167</xdr:colOff>
      <xdr:row>70</xdr:row>
      <xdr:rowOff>2680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602383" y="18211800"/>
          <a:ext cx="0" cy="612280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69</xdr:row>
      <xdr:rowOff>190500</xdr:rowOff>
    </xdr:from>
    <xdr:to>
      <xdr:col>15</xdr:col>
      <xdr:colOff>167</xdr:colOff>
      <xdr:row>71</xdr:row>
      <xdr:rowOff>2679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602383" y="18611850"/>
          <a:ext cx="0" cy="412254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73</xdr:row>
      <xdr:rowOff>201084</xdr:rowOff>
    </xdr:from>
    <xdr:to>
      <xdr:col>15</xdr:col>
      <xdr:colOff>167</xdr:colOff>
      <xdr:row>75</xdr:row>
      <xdr:rowOff>2680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602383" y="19822584"/>
          <a:ext cx="0" cy="211171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77</xdr:row>
      <xdr:rowOff>190500</xdr:rowOff>
    </xdr:from>
    <xdr:to>
      <xdr:col>15</xdr:col>
      <xdr:colOff>167</xdr:colOff>
      <xdr:row>79</xdr:row>
      <xdr:rowOff>2679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602383" y="20621625"/>
          <a:ext cx="0" cy="21222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79</xdr:row>
      <xdr:rowOff>190500</xdr:rowOff>
    </xdr:from>
    <xdr:to>
      <xdr:col>15</xdr:col>
      <xdr:colOff>167</xdr:colOff>
      <xdr:row>80</xdr:row>
      <xdr:rowOff>203763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602383" y="21021675"/>
          <a:ext cx="0" cy="213288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80</xdr:row>
      <xdr:rowOff>201084</xdr:rowOff>
    </xdr:from>
    <xdr:to>
      <xdr:col>15</xdr:col>
      <xdr:colOff>167</xdr:colOff>
      <xdr:row>82</xdr:row>
      <xdr:rowOff>2680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602383" y="21232284"/>
          <a:ext cx="0" cy="411196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81</xdr:row>
      <xdr:rowOff>190500</xdr:rowOff>
    </xdr:from>
    <xdr:to>
      <xdr:col>15</xdr:col>
      <xdr:colOff>167</xdr:colOff>
      <xdr:row>83</xdr:row>
      <xdr:rowOff>2680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602383" y="21431250"/>
          <a:ext cx="0" cy="612280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82</xdr:row>
      <xdr:rowOff>190500</xdr:rowOff>
    </xdr:from>
    <xdr:to>
      <xdr:col>15</xdr:col>
      <xdr:colOff>167</xdr:colOff>
      <xdr:row>84</xdr:row>
      <xdr:rowOff>2679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602383" y="21831300"/>
          <a:ext cx="0" cy="412254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85</xdr:row>
      <xdr:rowOff>201084</xdr:rowOff>
    </xdr:from>
    <xdr:to>
      <xdr:col>15</xdr:col>
      <xdr:colOff>167</xdr:colOff>
      <xdr:row>87</xdr:row>
      <xdr:rowOff>2680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602383" y="22842009"/>
          <a:ext cx="0" cy="611221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86</xdr:row>
      <xdr:rowOff>190500</xdr:rowOff>
    </xdr:from>
    <xdr:to>
      <xdr:col>15</xdr:col>
      <xdr:colOff>167</xdr:colOff>
      <xdr:row>87</xdr:row>
      <xdr:rowOff>203763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602383" y="23241000"/>
          <a:ext cx="0" cy="4133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49</xdr:row>
      <xdr:rowOff>0</xdr:rowOff>
    </xdr:from>
    <xdr:to>
      <xdr:col>2</xdr:col>
      <xdr:colOff>21334</xdr:colOff>
      <xdr:row>50</xdr:row>
      <xdr:rowOff>14321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74950" y="13811250"/>
          <a:ext cx="18159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50</xdr:row>
      <xdr:rowOff>0</xdr:rowOff>
    </xdr:from>
    <xdr:to>
      <xdr:col>2</xdr:col>
      <xdr:colOff>21334</xdr:colOff>
      <xdr:row>51</xdr:row>
      <xdr:rowOff>14321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74950" y="14011275"/>
          <a:ext cx="18159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51</xdr:row>
      <xdr:rowOff>0</xdr:rowOff>
    </xdr:from>
    <xdr:to>
      <xdr:col>2</xdr:col>
      <xdr:colOff>21334</xdr:colOff>
      <xdr:row>52</xdr:row>
      <xdr:rowOff>14321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74950" y="14211300"/>
          <a:ext cx="18159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51</xdr:row>
      <xdr:rowOff>0</xdr:rowOff>
    </xdr:from>
    <xdr:to>
      <xdr:col>2</xdr:col>
      <xdr:colOff>21334</xdr:colOff>
      <xdr:row>52</xdr:row>
      <xdr:rowOff>14321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74950" y="14211300"/>
          <a:ext cx="18159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52</xdr:row>
      <xdr:rowOff>0</xdr:rowOff>
    </xdr:from>
    <xdr:to>
      <xdr:col>2</xdr:col>
      <xdr:colOff>21334</xdr:colOff>
      <xdr:row>53</xdr:row>
      <xdr:rowOff>14321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74950" y="14411325"/>
          <a:ext cx="18159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41</xdr:row>
      <xdr:rowOff>0</xdr:rowOff>
    </xdr:from>
    <xdr:to>
      <xdr:col>2</xdr:col>
      <xdr:colOff>21334</xdr:colOff>
      <xdr:row>42</xdr:row>
      <xdr:rowOff>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74950" y="9895417"/>
          <a:ext cx="19217" cy="4260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41</xdr:row>
      <xdr:rowOff>0</xdr:rowOff>
    </xdr:from>
    <xdr:to>
      <xdr:col>15</xdr:col>
      <xdr:colOff>21334</xdr:colOff>
      <xdr:row>42</xdr:row>
      <xdr:rowOff>0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51608" y="9895417"/>
          <a:ext cx="22393" cy="4260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42</xdr:row>
      <xdr:rowOff>0</xdr:rowOff>
    </xdr:from>
    <xdr:to>
      <xdr:col>2</xdr:col>
      <xdr:colOff>21334</xdr:colOff>
      <xdr:row>42</xdr:row>
      <xdr:rowOff>23846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74950" y="10297583"/>
          <a:ext cx="19217" cy="2355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42</xdr:row>
      <xdr:rowOff>0</xdr:rowOff>
    </xdr:from>
    <xdr:to>
      <xdr:col>15</xdr:col>
      <xdr:colOff>21334</xdr:colOff>
      <xdr:row>42</xdr:row>
      <xdr:rowOff>23846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51608" y="10297583"/>
          <a:ext cx="22393" cy="2355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446087</xdr:colOff>
      <xdr:row>0</xdr:row>
      <xdr:rowOff>22682</xdr:rowOff>
    </xdr:from>
    <xdr:to>
      <xdr:col>15</xdr:col>
      <xdr:colOff>829733</xdr:colOff>
      <xdr:row>2</xdr:row>
      <xdr:rowOff>178568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514012" y="22682"/>
          <a:ext cx="993246" cy="651186"/>
        </a:xfrm>
        <a:prstGeom prst="rect">
          <a:avLst/>
        </a:prstGeom>
      </xdr:spPr>
    </xdr:pic>
    <xdr:clientData/>
  </xdr:twoCellAnchor>
  <xdr:twoCellAnchor editAs="oneCell">
    <xdr:from>
      <xdr:col>1</xdr:col>
      <xdr:colOff>3629025</xdr:colOff>
      <xdr:row>65</xdr:row>
      <xdr:rowOff>47626</xdr:rowOff>
    </xdr:from>
    <xdr:to>
      <xdr:col>2</xdr:col>
      <xdr:colOff>3810</xdr:colOff>
      <xdr:row>65</xdr:row>
      <xdr:rowOff>164212</xdr:rowOff>
    </xdr:to>
    <xdr:pic>
      <xdr:nvPicPr>
        <xdr:cNvPr id="13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1300" y="149352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3619500</xdr:colOff>
      <xdr:row>69</xdr:row>
      <xdr:rowOff>47626</xdr:rowOff>
    </xdr:from>
    <xdr:to>
      <xdr:col>2</xdr:col>
      <xdr:colOff>0</xdr:colOff>
      <xdr:row>69</xdr:row>
      <xdr:rowOff>164212</xdr:rowOff>
    </xdr:to>
    <xdr:pic>
      <xdr:nvPicPr>
        <xdr:cNvPr id="14" name="Рисунок 3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1300" y="157353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73</xdr:row>
      <xdr:rowOff>38101</xdr:rowOff>
    </xdr:from>
    <xdr:to>
      <xdr:col>2</xdr:col>
      <xdr:colOff>0</xdr:colOff>
      <xdr:row>73</xdr:row>
      <xdr:rowOff>154687</xdr:rowOff>
    </xdr:to>
    <xdr:pic>
      <xdr:nvPicPr>
        <xdr:cNvPr id="15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1300" y="167259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74</xdr:row>
      <xdr:rowOff>47626</xdr:rowOff>
    </xdr:from>
    <xdr:to>
      <xdr:col>2</xdr:col>
      <xdr:colOff>0</xdr:colOff>
      <xdr:row>74</xdr:row>
      <xdr:rowOff>164212</xdr:rowOff>
    </xdr:to>
    <xdr:pic>
      <xdr:nvPicPr>
        <xdr:cNvPr id="16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1300" y="1713547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75</xdr:row>
      <xdr:rowOff>47626</xdr:rowOff>
    </xdr:from>
    <xdr:to>
      <xdr:col>2</xdr:col>
      <xdr:colOff>0</xdr:colOff>
      <xdr:row>75</xdr:row>
      <xdr:rowOff>164212</xdr:rowOff>
    </xdr:to>
    <xdr:pic>
      <xdr:nvPicPr>
        <xdr:cNvPr id="17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1300" y="175355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76</xdr:row>
      <xdr:rowOff>57151</xdr:rowOff>
    </xdr:from>
    <xdr:to>
      <xdr:col>2</xdr:col>
      <xdr:colOff>0</xdr:colOff>
      <xdr:row>76</xdr:row>
      <xdr:rowOff>173737</xdr:rowOff>
    </xdr:to>
    <xdr:pic>
      <xdr:nvPicPr>
        <xdr:cNvPr id="18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1300" y="1774507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78</xdr:row>
      <xdr:rowOff>57151</xdr:rowOff>
    </xdr:from>
    <xdr:to>
      <xdr:col>2</xdr:col>
      <xdr:colOff>0</xdr:colOff>
      <xdr:row>78</xdr:row>
      <xdr:rowOff>173737</xdr:rowOff>
    </xdr:to>
    <xdr:pic>
      <xdr:nvPicPr>
        <xdr:cNvPr id="19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1300" y="181451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79</xdr:row>
      <xdr:rowOff>57151</xdr:rowOff>
    </xdr:from>
    <xdr:to>
      <xdr:col>2</xdr:col>
      <xdr:colOff>0</xdr:colOff>
      <xdr:row>79</xdr:row>
      <xdr:rowOff>173737</xdr:rowOff>
    </xdr:to>
    <xdr:pic>
      <xdr:nvPicPr>
        <xdr:cNvPr id="20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1300" y="1854517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80</xdr:row>
      <xdr:rowOff>57151</xdr:rowOff>
    </xdr:from>
    <xdr:to>
      <xdr:col>2</xdr:col>
      <xdr:colOff>0</xdr:colOff>
      <xdr:row>80</xdr:row>
      <xdr:rowOff>173737</xdr:rowOff>
    </xdr:to>
    <xdr:pic>
      <xdr:nvPicPr>
        <xdr:cNvPr id="21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1300" y="189452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542924</xdr:colOff>
      <xdr:row>93</xdr:row>
      <xdr:rowOff>152400</xdr:rowOff>
    </xdr:from>
    <xdr:to>
      <xdr:col>16</xdr:col>
      <xdr:colOff>400049</xdr:colOff>
      <xdr:row>105</xdr:row>
      <xdr:rowOff>152400</xdr:rowOff>
    </xdr:to>
    <xdr:pic>
      <xdr:nvPicPr>
        <xdr:cNvPr id="22" name="Picture 2" descr="уни-1-1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220" t="2092" r="4829" b="10460"/>
        <a:stretch>
          <a:fillRect/>
        </a:stretch>
      </xdr:blipFill>
      <xdr:spPr bwMode="auto">
        <a:xfrm>
          <a:off x="5734049" y="23060025"/>
          <a:ext cx="6200775" cy="2295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3629025</xdr:colOff>
      <xdr:row>66</xdr:row>
      <xdr:rowOff>47626</xdr:rowOff>
    </xdr:from>
    <xdr:to>
      <xdr:col>2</xdr:col>
      <xdr:colOff>3810</xdr:colOff>
      <xdr:row>66</xdr:row>
      <xdr:rowOff>164212</xdr:rowOff>
    </xdr:to>
    <xdr:pic>
      <xdr:nvPicPr>
        <xdr:cNvPr id="23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52725" y="156210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3619500</xdr:colOff>
      <xdr:row>70</xdr:row>
      <xdr:rowOff>47626</xdr:rowOff>
    </xdr:from>
    <xdr:to>
      <xdr:col>2</xdr:col>
      <xdr:colOff>0</xdr:colOff>
      <xdr:row>70</xdr:row>
      <xdr:rowOff>164212</xdr:rowOff>
    </xdr:to>
    <xdr:pic>
      <xdr:nvPicPr>
        <xdr:cNvPr id="24" name="Рисунок 3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52725" y="1682115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74</xdr:row>
      <xdr:rowOff>38101</xdr:rowOff>
    </xdr:from>
    <xdr:to>
      <xdr:col>2</xdr:col>
      <xdr:colOff>0</xdr:colOff>
      <xdr:row>74</xdr:row>
      <xdr:rowOff>154687</xdr:rowOff>
    </xdr:to>
    <xdr:pic>
      <xdr:nvPicPr>
        <xdr:cNvPr id="25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52725" y="1782127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75</xdr:row>
      <xdr:rowOff>47626</xdr:rowOff>
    </xdr:from>
    <xdr:to>
      <xdr:col>2</xdr:col>
      <xdr:colOff>0</xdr:colOff>
      <xdr:row>75</xdr:row>
      <xdr:rowOff>164212</xdr:rowOff>
    </xdr:to>
    <xdr:pic>
      <xdr:nvPicPr>
        <xdr:cNvPr id="26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52725" y="180308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76</xdr:row>
      <xdr:rowOff>47626</xdr:rowOff>
    </xdr:from>
    <xdr:to>
      <xdr:col>2</xdr:col>
      <xdr:colOff>0</xdr:colOff>
      <xdr:row>76</xdr:row>
      <xdr:rowOff>164212</xdr:rowOff>
    </xdr:to>
    <xdr:pic>
      <xdr:nvPicPr>
        <xdr:cNvPr id="27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52725" y="1823085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77</xdr:row>
      <xdr:rowOff>57151</xdr:rowOff>
    </xdr:from>
    <xdr:to>
      <xdr:col>2</xdr:col>
      <xdr:colOff>0</xdr:colOff>
      <xdr:row>77</xdr:row>
      <xdr:rowOff>173737</xdr:rowOff>
    </xdr:to>
    <xdr:pic>
      <xdr:nvPicPr>
        <xdr:cNvPr id="28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52725" y="184404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79</xdr:row>
      <xdr:rowOff>57151</xdr:rowOff>
    </xdr:from>
    <xdr:to>
      <xdr:col>2</xdr:col>
      <xdr:colOff>0</xdr:colOff>
      <xdr:row>79</xdr:row>
      <xdr:rowOff>173737</xdr:rowOff>
    </xdr:to>
    <xdr:pic>
      <xdr:nvPicPr>
        <xdr:cNvPr id="29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52725" y="1884045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80</xdr:row>
      <xdr:rowOff>57151</xdr:rowOff>
    </xdr:from>
    <xdr:to>
      <xdr:col>2</xdr:col>
      <xdr:colOff>0</xdr:colOff>
      <xdr:row>80</xdr:row>
      <xdr:rowOff>173737</xdr:rowOff>
    </xdr:to>
    <xdr:pic>
      <xdr:nvPicPr>
        <xdr:cNvPr id="30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52725" y="1904047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81</xdr:row>
      <xdr:rowOff>57151</xdr:rowOff>
    </xdr:from>
    <xdr:to>
      <xdr:col>2</xdr:col>
      <xdr:colOff>0</xdr:colOff>
      <xdr:row>81</xdr:row>
      <xdr:rowOff>173737</xdr:rowOff>
    </xdr:to>
    <xdr:pic>
      <xdr:nvPicPr>
        <xdr:cNvPr id="31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52725" y="192500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3629025</xdr:colOff>
      <xdr:row>68</xdr:row>
      <xdr:rowOff>47626</xdr:rowOff>
    </xdr:from>
    <xdr:to>
      <xdr:col>2</xdr:col>
      <xdr:colOff>3810</xdr:colOff>
      <xdr:row>68</xdr:row>
      <xdr:rowOff>164212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52725" y="1602105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3619500</xdr:colOff>
      <xdr:row>72</xdr:row>
      <xdr:rowOff>47626</xdr:rowOff>
    </xdr:from>
    <xdr:to>
      <xdr:col>2</xdr:col>
      <xdr:colOff>0</xdr:colOff>
      <xdr:row>72</xdr:row>
      <xdr:rowOff>164212</xdr:rowOff>
    </xdr:to>
    <xdr:pic>
      <xdr:nvPicPr>
        <xdr:cNvPr id="33" name="Рисунок 3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52725" y="172212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76</xdr:row>
      <xdr:rowOff>38101</xdr:rowOff>
    </xdr:from>
    <xdr:to>
      <xdr:col>2</xdr:col>
      <xdr:colOff>0</xdr:colOff>
      <xdr:row>76</xdr:row>
      <xdr:rowOff>154687</xdr:rowOff>
    </xdr:to>
    <xdr:pic>
      <xdr:nvPicPr>
        <xdr:cNvPr id="34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52725" y="182213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77</xdr:row>
      <xdr:rowOff>47626</xdr:rowOff>
    </xdr:from>
    <xdr:to>
      <xdr:col>2</xdr:col>
      <xdr:colOff>0</xdr:colOff>
      <xdr:row>77</xdr:row>
      <xdr:rowOff>164212</xdr:rowOff>
    </xdr:to>
    <xdr:pic>
      <xdr:nvPicPr>
        <xdr:cNvPr id="35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52725" y="1843087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78</xdr:row>
      <xdr:rowOff>47626</xdr:rowOff>
    </xdr:from>
    <xdr:to>
      <xdr:col>2</xdr:col>
      <xdr:colOff>0</xdr:colOff>
      <xdr:row>78</xdr:row>
      <xdr:rowOff>164212</xdr:rowOff>
    </xdr:to>
    <xdr:pic>
      <xdr:nvPicPr>
        <xdr:cNvPr id="36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52725" y="186309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79</xdr:row>
      <xdr:rowOff>57151</xdr:rowOff>
    </xdr:from>
    <xdr:to>
      <xdr:col>2</xdr:col>
      <xdr:colOff>0</xdr:colOff>
      <xdr:row>79</xdr:row>
      <xdr:rowOff>173737</xdr:rowOff>
    </xdr:to>
    <xdr:pic>
      <xdr:nvPicPr>
        <xdr:cNvPr id="37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52725" y="1884045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81</xdr:row>
      <xdr:rowOff>57151</xdr:rowOff>
    </xdr:from>
    <xdr:to>
      <xdr:col>2</xdr:col>
      <xdr:colOff>0</xdr:colOff>
      <xdr:row>81</xdr:row>
      <xdr:rowOff>173737</xdr:rowOff>
    </xdr:to>
    <xdr:pic>
      <xdr:nvPicPr>
        <xdr:cNvPr id="38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52725" y="192500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82</xdr:row>
      <xdr:rowOff>57151</xdr:rowOff>
    </xdr:from>
    <xdr:to>
      <xdr:col>2</xdr:col>
      <xdr:colOff>0</xdr:colOff>
      <xdr:row>82</xdr:row>
      <xdr:rowOff>173737</xdr:rowOff>
    </xdr:to>
    <xdr:pic>
      <xdr:nvPicPr>
        <xdr:cNvPr id="39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52725" y="1965007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83</xdr:row>
      <xdr:rowOff>57151</xdr:rowOff>
    </xdr:from>
    <xdr:to>
      <xdr:col>2</xdr:col>
      <xdr:colOff>0</xdr:colOff>
      <xdr:row>83</xdr:row>
      <xdr:rowOff>173737</xdr:rowOff>
    </xdr:to>
    <xdr:pic>
      <xdr:nvPicPr>
        <xdr:cNvPr id="40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52725" y="200501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32</xdr:row>
      <xdr:rowOff>6273</xdr:rowOff>
    </xdr:from>
    <xdr:to>
      <xdr:col>2</xdr:col>
      <xdr:colOff>24836</xdr:colOff>
      <xdr:row>32</xdr:row>
      <xdr:rowOff>6273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48130" y="7254798"/>
          <a:ext cx="2943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36</xdr:row>
      <xdr:rowOff>21513</xdr:rowOff>
    </xdr:from>
    <xdr:to>
      <xdr:col>2</xdr:col>
      <xdr:colOff>24836</xdr:colOff>
      <xdr:row>36</xdr:row>
      <xdr:rowOff>21513</xdr:rowOff>
    </xdr:to>
    <xdr:pic>
      <xdr:nvPicPr>
        <xdr:cNvPr id="42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48130" y="8660688"/>
          <a:ext cx="2943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4095750</xdr:colOff>
      <xdr:row>27</xdr:row>
      <xdr:rowOff>31750</xdr:rowOff>
    </xdr:from>
    <xdr:to>
      <xdr:col>1</xdr:col>
      <xdr:colOff>4455750</xdr:colOff>
      <xdr:row>28</xdr:row>
      <xdr:rowOff>55596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52725" y="5889625"/>
          <a:ext cx="0" cy="214346"/>
        </a:xfrm>
        <a:prstGeom prst="rect">
          <a:avLst/>
        </a:prstGeom>
      </xdr:spPr>
    </xdr:pic>
    <xdr:clientData/>
  </xdr:twoCellAnchor>
  <xdr:twoCellAnchor>
    <xdr:from>
      <xdr:col>1</xdr:col>
      <xdr:colOff>4095750</xdr:colOff>
      <xdr:row>83</xdr:row>
      <xdr:rowOff>190501</xdr:rowOff>
    </xdr:from>
    <xdr:to>
      <xdr:col>1</xdr:col>
      <xdr:colOff>4455750</xdr:colOff>
      <xdr:row>85</xdr:row>
      <xdr:rowOff>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52725" y="20183476"/>
          <a:ext cx="0" cy="409574"/>
        </a:xfrm>
        <a:prstGeom prst="rect">
          <a:avLst/>
        </a:prstGeom>
      </xdr:spPr>
    </xdr:pic>
    <xdr:clientData/>
  </xdr:twoCellAnchor>
  <xdr:twoCellAnchor>
    <xdr:from>
      <xdr:col>1</xdr:col>
      <xdr:colOff>4095750</xdr:colOff>
      <xdr:row>85</xdr:row>
      <xdr:rowOff>0</xdr:rowOff>
    </xdr:from>
    <xdr:to>
      <xdr:col>1</xdr:col>
      <xdr:colOff>4455750</xdr:colOff>
      <xdr:row>85</xdr:row>
      <xdr:rowOff>203763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52725" y="20593050"/>
          <a:ext cx="0" cy="203763"/>
        </a:xfrm>
        <a:prstGeom prst="rect">
          <a:avLst/>
        </a:prstGeom>
      </xdr:spPr>
    </xdr:pic>
    <xdr:clientData/>
  </xdr:twoCellAnchor>
  <xdr:twoCellAnchor editAs="oneCell">
    <xdr:from>
      <xdr:col>14</xdr:col>
      <xdr:colOff>6405730</xdr:colOff>
      <xdr:row>32</xdr:row>
      <xdr:rowOff>6273</xdr:rowOff>
    </xdr:from>
    <xdr:to>
      <xdr:col>15</xdr:col>
      <xdr:colOff>24836</xdr:colOff>
      <xdr:row>32</xdr:row>
      <xdr:rowOff>6273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672930" y="7254798"/>
          <a:ext cx="2943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6420970</xdr:colOff>
      <xdr:row>32</xdr:row>
      <xdr:rowOff>6273</xdr:rowOff>
    </xdr:from>
    <xdr:to>
      <xdr:col>15</xdr:col>
      <xdr:colOff>40076</xdr:colOff>
      <xdr:row>32</xdr:row>
      <xdr:rowOff>6273</xdr:rowOff>
    </xdr:to>
    <xdr:pic>
      <xdr:nvPicPr>
        <xdr:cNvPr id="47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678645" y="7254798"/>
          <a:ext cx="3895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6405730</xdr:colOff>
      <xdr:row>36</xdr:row>
      <xdr:rowOff>21513</xdr:rowOff>
    </xdr:from>
    <xdr:to>
      <xdr:col>15</xdr:col>
      <xdr:colOff>24836</xdr:colOff>
      <xdr:row>36</xdr:row>
      <xdr:rowOff>21513</xdr:rowOff>
    </xdr:to>
    <xdr:pic>
      <xdr:nvPicPr>
        <xdr:cNvPr id="48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672930" y="8660688"/>
          <a:ext cx="2943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6422314</xdr:colOff>
      <xdr:row>38</xdr:row>
      <xdr:rowOff>15239</xdr:rowOff>
    </xdr:from>
    <xdr:to>
      <xdr:col>15</xdr:col>
      <xdr:colOff>41420</xdr:colOff>
      <xdr:row>38</xdr:row>
      <xdr:rowOff>15239</xdr:rowOff>
    </xdr:to>
    <xdr:pic>
      <xdr:nvPicPr>
        <xdr:cNvPr id="49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679989" y="9454514"/>
          <a:ext cx="3895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6078070</xdr:colOff>
      <xdr:row>37</xdr:row>
      <xdr:rowOff>125506</xdr:rowOff>
    </xdr:from>
    <xdr:to>
      <xdr:col>15</xdr:col>
      <xdr:colOff>2230</xdr:colOff>
      <xdr:row>37</xdr:row>
      <xdr:rowOff>125506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678645" y="9164731"/>
          <a:ext cx="1110" cy="0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38</xdr:row>
      <xdr:rowOff>0</xdr:rowOff>
    </xdr:from>
    <xdr:to>
      <xdr:col>15</xdr:col>
      <xdr:colOff>21334</xdr:colOff>
      <xdr:row>39</xdr:row>
      <xdr:rowOff>23846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680700" y="9439275"/>
          <a:ext cx="18159" cy="223871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46</xdr:row>
      <xdr:rowOff>0</xdr:rowOff>
    </xdr:from>
    <xdr:to>
      <xdr:col>15</xdr:col>
      <xdr:colOff>21334</xdr:colOff>
      <xdr:row>47</xdr:row>
      <xdr:rowOff>14321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680700" y="11382375"/>
          <a:ext cx="18159" cy="21434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48</xdr:row>
      <xdr:rowOff>0</xdr:rowOff>
    </xdr:from>
    <xdr:to>
      <xdr:col>15</xdr:col>
      <xdr:colOff>21334</xdr:colOff>
      <xdr:row>49</xdr:row>
      <xdr:rowOff>14321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680700" y="11782425"/>
          <a:ext cx="18159" cy="214346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57</xdr:row>
      <xdr:rowOff>201083</xdr:rowOff>
    </xdr:from>
    <xdr:to>
      <xdr:col>15</xdr:col>
      <xdr:colOff>167</xdr:colOff>
      <xdr:row>59</xdr:row>
      <xdr:rowOff>2679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678583" y="13764683"/>
          <a:ext cx="0" cy="211171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59</xdr:row>
      <xdr:rowOff>190500</xdr:rowOff>
    </xdr:from>
    <xdr:to>
      <xdr:col>15</xdr:col>
      <xdr:colOff>167</xdr:colOff>
      <xdr:row>61</xdr:row>
      <xdr:rowOff>2680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678583" y="14163675"/>
          <a:ext cx="0" cy="412255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60</xdr:row>
      <xdr:rowOff>190500</xdr:rowOff>
    </xdr:from>
    <xdr:to>
      <xdr:col>15</xdr:col>
      <xdr:colOff>167</xdr:colOff>
      <xdr:row>62</xdr:row>
      <xdr:rowOff>2679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678583" y="14363700"/>
          <a:ext cx="0" cy="412254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61</xdr:row>
      <xdr:rowOff>190501</xdr:rowOff>
    </xdr:from>
    <xdr:to>
      <xdr:col>15</xdr:col>
      <xdr:colOff>167</xdr:colOff>
      <xdr:row>63</xdr:row>
      <xdr:rowOff>2680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678583" y="14763751"/>
          <a:ext cx="0" cy="21222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64</xdr:row>
      <xdr:rowOff>190501</xdr:rowOff>
    </xdr:from>
    <xdr:to>
      <xdr:col>15</xdr:col>
      <xdr:colOff>167</xdr:colOff>
      <xdr:row>66</xdr:row>
      <xdr:rowOff>2680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678583" y="15363826"/>
          <a:ext cx="0" cy="21222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68</xdr:row>
      <xdr:rowOff>190500</xdr:rowOff>
    </xdr:from>
    <xdr:to>
      <xdr:col>15</xdr:col>
      <xdr:colOff>167</xdr:colOff>
      <xdr:row>70</xdr:row>
      <xdr:rowOff>2680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678583" y="16163925"/>
          <a:ext cx="0" cy="612280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69</xdr:row>
      <xdr:rowOff>190500</xdr:rowOff>
    </xdr:from>
    <xdr:to>
      <xdr:col>15</xdr:col>
      <xdr:colOff>167</xdr:colOff>
      <xdr:row>71</xdr:row>
      <xdr:rowOff>2679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678583" y="16563975"/>
          <a:ext cx="0" cy="412254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73</xdr:row>
      <xdr:rowOff>201084</xdr:rowOff>
    </xdr:from>
    <xdr:to>
      <xdr:col>15</xdr:col>
      <xdr:colOff>167</xdr:colOff>
      <xdr:row>75</xdr:row>
      <xdr:rowOff>2680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678583" y="17774709"/>
          <a:ext cx="0" cy="211171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77</xdr:row>
      <xdr:rowOff>190500</xdr:rowOff>
    </xdr:from>
    <xdr:to>
      <xdr:col>15</xdr:col>
      <xdr:colOff>167</xdr:colOff>
      <xdr:row>79</xdr:row>
      <xdr:rowOff>2679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678583" y="18573750"/>
          <a:ext cx="0" cy="21222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79</xdr:row>
      <xdr:rowOff>190500</xdr:rowOff>
    </xdr:from>
    <xdr:to>
      <xdr:col>15</xdr:col>
      <xdr:colOff>167</xdr:colOff>
      <xdr:row>80</xdr:row>
      <xdr:rowOff>203763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678583" y="18973800"/>
          <a:ext cx="0" cy="213288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82</xdr:row>
      <xdr:rowOff>190500</xdr:rowOff>
    </xdr:from>
    <xdr:to>
      <xdr:col>15</xdr:col>
      <xdr:colOff>167</xdr:colOff>
      <xdr:row>84</xdr:row>
      <xdr:rowOff>2679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678583" y="19783425"/>
          <a:ext cx="0" cy="412254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85</xdr:row>
      <xdr:rowOff>201084</xdr:rowOff>
    </xdr:from>
    <xdr:to>
      <xdr:col>15</xdr:col>
      <xdr:colOff>167</xdr:colOff>
      <xdr:row>87</xdr:row>
      <xdr:rowOff>2680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678583" y="20794134"/>
          <a:ext cx="0" cy="611221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86</xdr:row>
      <xdr:rowOff>190500</xdr:rowOff>
    </xdr:from>
    <xdr:to>
      <xdr:col>15</xdr:col>
      <xdr:colOff>167</xdr:colOff>
      <xdr:row>87</xdr:row>
      <xdr:rowOff>203763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678583" y="21193125"/>
          <a:ext cx="0" cy="41331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85725</xdr:colOff>
      <xdr:row>0</xdr:row>
      <xdr:rowOff>28575</xdr:rowOff>
    </xdr:from>
    <xdr:to>
      <xdr:col>17</xdr:col>
      <xdr:colOff>586907</xdr:colOff>
      <xdr:row>2</xdr:row>
      <xdr:rowOff>162984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87075" y="28575"/>
          <a:ext cx="1720382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3345130</xdr:colOff>
      <xdr:row>67</xdr:row>
      <xdr:rowOff>41484</xdr:rowOff>
    </xdr:from>
    <xdr:to>
      <xdr:col>2</xdr:col>
      <xdr:colOff>5565</xdr:colOff>
      <xdr:row>67</xdr:row>
      <xdr:rowOff>149016</xdr:rowOff>
    </xdr:to>
    <xdr:pic>
      <xdr:nvPicPr>
        <xdr:cNvPr id="5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97680" y="15338634"/>
          <a:ext cx="30109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71</xdr:row>
      <xdr:rowOff>60534</xdr:rowOff>
    </xdr:from>
    <xdr:to>
      <xdr:col>2</xdr:col>
      <xdr:colOff>5565</xdr:colOff>
      <xdr:row>71</xdr:row>
      <xdr:rowOff>168066</xdr:rowOff>
    </xdr:to>
    <xdr:pic>
      <xdr:nvPicPr>
        <xdr:cNvPr id="6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78630" y="16157784"/>
          <a:ext cx="30109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75</xdr:row>
      <xdr:rowOff>51009</xdr:rowOff>
    </xdr:from>
    <xdr:to>
      <xdr:col>2</xdr:col>
      <xdr:colOff>3710</xdr:colOff>
      <xdr:row>75</xdr:row>
      <xdr:rowOff>158541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78630" y="16948359"/>
          <a:ext cx="29342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76</xdr:row>
      <xdr:rowOff>70059</xdr:rowOff>
    </xdr:from>
    <xdr:to>
      <xdr:col>2</xdr:col>
      <xdr:colOff>5565</xdr:colOff>
      <xdr:row>76</xdr:row>
      <xdr:rowOff>177591</xdr:rowOff>
    </xdr:to>
    <xdr:pic>
      <xdr:nvPicPr>
        <xdr:cNvPr id="8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78630" y="17167434"/>
          <a:ext cx="30109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77</xdr:row>
      <xdr:rowOff>70059</xdr:rowOff>
    </xdr:from>
    <xdr:to>
      <xdr:col>2</xdr:col>
      <xdr:colOff>3710</xdr:colOff>
      <xdr:row>77</xdr:row>
      <xdr:rowOff>177591</xdr:rowOff>
    </xdr:to>
    <xdr:pic>
      <xdr:nvPicPr>
        <xdr:cNvPr id="9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88155" y="17367459"/>
          <a:ext cx="29342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78</xdr:row>
      <xdr:rowOff>60534</xdr:rowOff>
    </xdr:from>
    <xdr:to>
      <xdr:col>2</xdr:col>
      <xdr:colOff>5565</xdr:colOff>
      <xdr:row>78</xdr:row>
      <xdr:rowOff>168066</xdr:rowOff>
    </xdr:to>
    <xdr:pic>
      <xdr:nvPicPr>
        <xdr:cNvPr id="10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88155" y="17557959"/>
          <a:ext cx="30109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80</xdr:row>
      <xdr:rowOff>60534</xdr:rowOff>
    </xdr:from>
    <xdr:to>
      <xdr:col>2</xdr:col>
      <xdr:colOff>3710</xdr:colOff>
      <xdr:row>80</xdr:row>
      <xdr:rowOff>168066</xdr:rowOff>
    </xdr:to>
    <xdr:pic>
      <xdr:nvPicPr>
        <xdr:cNvPr id="11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88155" y="17958009"/>
          <a:ext cx="29342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3326080</xdr:colOff>
      <xdr:row>76</xdr:row>
      <xdr:rowOff>51009</xdr:rowOff>
    </xdr:from>
    <xdr:ext cx="796" cy="107532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2247" y="16412842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77</xdr:row>
      <xdr:rowOff>51009</xdr:rowOff>
    </xdr:from>
    <xdr:ext cx="796" cy="107532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2247" y="16412842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78</xdr:row>
      <xdr:rowOff>51009</xdr:rowOff>
    </xdr:from>
    <xdr:ext cx="796" cy="107532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2247" y="16412842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3335605</xdr:colOff>
      <xdr:row>81</xdr:row>
      <xdr:rowOff>60534</xdr:rowOff>
    </xdr:from>
    <xdr:to>
      <xdr:col>2</xdr:col>
      <xdr:colOff>5565</xdr:colOff>
      <xdr:row>81</xdr:row>
      <xdr:rowOff>168066</xdr:rowOff>
    </xdr:to>
    <xdr:pic>
      <xdr:nvPicPr>
        <xdr:cNvPr id="15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88155" y="18158034"/>
          <a:ext cx="30109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82</xdr:row>
      <xdr:rowOff>60534</xdr:rowOff>
    </xdr:from>
    <xdr:to>
      <xdr:col>2</xdr:col>
      <xdr:colOff>3710</xdr:colOff>
      <xdr:row>82</xdr:row>
      <xdr:rowOff>168066</xdr:rowOff>
    </xdr:to>
    <xdr:pic>
      <xdr:nvPicPr>
        <xdr:cNvPr id="16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88155" y="18358059"/>
          <a:ext cx="29342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3345130</xdr:colOff>
      <xdr:row>70</xdr:row>
      <xdr:rowOff>41484</xdr:rowOff>
    </xdr:from>
    <xdr:to>
      <xdr:col>2</xdr:col>
      <xdr:colOff>5565</xdr:colOff>
      <xdr:row>70</xdr:row>
      <xdr:rowOff>149016</xdr:rowOff>
    </xdr:to>
    <xdr:pic>
      <xdr:nvPicPr>
        <xdr:cNvPr id="1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481884"/>
          <a:ext cx="371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74</xdr:row>
      <xdr:rowOff>60534</xdr:rowOff>
    </xdr:from>
    <xdr:to>
      <xdr:col>2</xdr:col>
      <xdr:colOff>5565</xdr:colOff>
      <xdr:row>74</xdr:row>
      <xdr:rowOff>168066</xdr:rowOff>
    </xdr:to>
    <xdr:pic>
      <xdr:nvPicPr>
        <xdr:cNvPr id="18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9701084"/>
          <a:ext cx="371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78</xdr:row>
      <xdr:rowOff>51009</xdr:rowOff>
    </xdr:from>
    <xdr:to>
      <xdr:col>2</xdr:col>
      <xdr:colOff>3710</xdr:colOff>
      <xdr:row>78</xdr:row>
      <xdr:rowOff>158541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20691684"/>
          <a:ext cx="1855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79</xdr:row>
      <xdr:rowOff>70059</xdr:rowOff>
    </xdr:from>
    <xdr:to>
      <xdr:col>2</xdr:col>
      <xdr:colOff>5565</xdr:colOff>
      <xdr:row>79</xdr:row>
      <xdr:rowOff>177591</xdr:rowOff>
    </xdr:to>
    <xdr:pic>
      <xdr:nvPicPr>
        <xdr:cNvPr id="20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20910759"/>
          <a:ext cx="371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80</xdr:row>
      <xdr:rowOff>70059</xdr:rowOff>
    </xdr:from>
    <xdr:to>
      <xdr:col>2</xdr:col>
      <xdr:colOff>3710</xdr:colOff>
      <xdr:row>80</xdr:row>
      <xdr:rowOff>177591</xdr:rowOff>
    </xdr:to>
    <xdr:pic>
      <xdr:nvPicPr>
        <xdr:cNvPr id="21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21110784"/>
          <a:ext cx="1855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81</xdr:row>
      <xdr:rowOff>60534</xdr:rowOff>
    </xdr:from>
    <xdr:to>
      <xdr:col>2</xdr:col>
      <xdr:colOff>5565</xdr:colOff>
      <xdr:row>81</xdr:row>
      <xdr:rowOff>168066</xdr:rowOff>
    </xdr:to>
    <xdr:pic>
      <xdr:nvPicPr>
        <xdr:cNvPr id="22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21301284"/>
          <a:ext cx="371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83</xdr:row>
      <xdr:rowOff>60534</xdr:rowOff>
    </xdr:from>
    <xdr:to>
      <xdr:col>2</xdr:col>
      <xdr:colOff>3710</xdr:colOff>
      <xdr:row>83</xdr:row>
      <xdr:rowOff>168066</xdr:rowOff>
    </xdr:to>
    <xdr:pic>
      <xdr:nvPicPr>
        <xdr:cNvPr id="23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21710859"/>
          <a:ext cx="1855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3326080</xdr:colOff>
      <xdr:row>79</xdr:row>
      <xdr:rowOff>51009</xdr:rowOff>
    </xdr:from>
    <xdr:ext cx="796" cy="107532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2089170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80</xdr:row>
      <xdr:rowOff>51009</xdr:rowOff>
    </xdr:from>
    <xdr:ext cx="796" cy="107532"/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210917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81</xdr:row>
      <xdr:rowOff>51009</xdr:rowOff>
    </xdr:from>
    <xdr:ext cx="796" cy="107532"/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2129175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3335605</xdr:colOff>
      <xdr:row>84</xdr:row>
      <xdr:rowOff>60534</xdr:rowOff>
    </xdr:from>
    <xdr:to>
      <xdr:col>2</xdr:col>
      <xdr:colOff>5565</xdr:colOff>
      <xdr:row>84</xdr:row>
      <xdr:rowOff>168066</xdr:rowOff>
    </xdr:to>
    <xdr:pic>
      <xdr:nvPicPr>
        <xdr:cNvPr id="2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22110909"/>
          <a:ext cx="371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85</xdr:row>
      <xdr:rowOff>60534</xdr:rowOff>
    </xdr:from>
    <xdr:to>
      <xdr:col>2</xdr:col>
      <xdr:colOff>3710</xdr:colOff>
      <xdr:row>85</xdr:row>
      <xdr:rowOff>168066</xdr:rowOff>
    </xdr:to>
    <xdr:pic>
      <xdr:nvPicPr>
        <xdr:cNvPr id="28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22510959"/>
          <a:ext cx="1855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2118</xdr:colOff>
      <xdr:row>30</xdr:row>
      <xdr:rowOff>2287</xdr:rowOff>
    </xdr:to>
    <xdr:pic>
      <xdr:nvPicPr>
        <xdr:cNvPr id="29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4625" y="6638925"/>
          <a:ext cx="2118" cy="1669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33</xdr:row>
      <xdr:rowOff>6273</xdr:rowOff>
    </xdr:from>
    <xdr:to>
      <xdr:col>2</xdr:col>
      <xdr:colOff>0</xdr:colOff>
      <xdr:row>33</xdr:row>
      <xdr:rowOff>6273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0030" y="9321723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37</xdr:row>
      <xdr:rowOff>21513</xdr:rowOff>
    </xdr:from>
    <xdr:to>
      <xdr:col>2</xdr:col>
      <xdr:colOff>0</xdr:colOff>
      <xdr:row>37</xdr:row>
      <xdr:rowOff>21513</xdr:rowOff>
    </xdr:to>
    <xdr:pic>
      <xdr:nvPicPr>
        <xdr:cNvPr id="31" name="Рисунок 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0030" y="10727613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28</xdr:row>
      <xdr:rowOff>31750</xdr:rowOff>
    </xdr:from>
    <xdr:to>
      <xdr:col>2</xdr:col>
      <xdr:colOff>4067</xdr:colOff>
      <xdr:row>28</xdr:row>
      <xdr:rowOff>183700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742" y="613727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33</xdr:row>
      <xdr:rowOff>31750</xdr:rowOff>
    </xdr:from>
    <xdr:to>
      <xdr:col>2</xdr:col>
      <xdr:colOff>4067</xdr:colOff>
      <xdr:row>33</xdr:row>
      <xdr:rowOff>183700</xdr:rowOff>
    </xdr:to>
    <xdr:pic>
      <xdr:nvPicPr>
        <xdr:cNvPr id="33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742" y="934720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36</xdr:row>
      <xdr:rowOff>31750</xdr:rowOff>
    </xdr:from>
    <xdr:to>
      <xdr:col>2</xdr:col>
      <xdr:colOff>4067</xdr:colOff>
      <xdr:row>36</xdr:row>
      <xdr:rowOff>183700</xdr:rowOff>
    </xdr:to>
    <xdr:pic>
      <xdr:nvPicPr>
        <xdr:cNvPr id="34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742" y="1033780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37</xdr:row>
      <xdr:rowOff>31750</xdr:rowOff>
    </xdr:from>
    <xdr:to>
      <xdr:col>2</xdr:col>
      <xdr:colOff>4067</xdr:colOff>
      <xdr:row>37</xdr:row>
      <xdr:rowOff>183700</xdr:rowOff>
    </xdr:to>
    <xdr:pic>
      <xdr:nvPicPr>
        <xdr:cNvPr id="35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742" y="1073785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38</xdr:row>
      <xdr:rowOff>31750</xdr:rowOff>
    </xdr:from>
    <xdr:to>
      <xdr:col>2</xdr:col>
      <xdr:colOff>4067</xdr:colOff>
      <xdr:row>38</xdr:row>
      <xdr:rowOff>183700</xdr:rowOff>
    </xdr:to>
    <xdr:pic>
      <xdr:nvPicPr>
        <xdr:cNvPr id="36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742" y="1112837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39</xdr:row>
      <xdr:rowOff>31750</xdr:rowOff>
    </xdr:from>
    <xdr:to>
      <xdr:col>2</xdr:col>
      <xdr:colOff>4067</xdr:colOff>
      <xdr:row>39</xdr:row>
      <xdr:rowOff>183700</xdr:rowOff>
    </xdr:to>
    <xdr:pic>
      <xdr:nvPicPr>
        <xdr:cNvPr id="37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742" y="1152842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41</xdr:row>
      <xdr:rowOff>31750</xdr:rowOff>
    </xdr:from>
    <xdr:to>
      <xdr:col>2</xdr:col>
      <xdr:colOff>4067</xdr:colOff>
      <xdr:row>41</xdr:row>
      <xdr:rowOff>183700</xdr:rowOff>
    </xdr:to>
    <xdr:pic>
      <xdr:nvPicPr>
        <xdr:cNvPr id="38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742" y="1192847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3672417</xdr:colOff>
      <xdr:row>45</xdr:row>
      <xdr:rowOff>21167</xdr:rowOff>
    </xdr:from>
    <xdr:to>
      <xdr:col>2</xdr:col>
      <xdr:colOff>3342</xdr:colOff>
      <xdr:row>45</xdr:row>
      <xdr:rowOff>173117</xdr:rowOff>
    </xdr:to>
    <xdr:pic>
      <xdr:nvPicPr>
        <xdr:cNvPr id="39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0392" y="12727517"/>
          <a:ext cx="7575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47</xdr:row>
      <xdr:rowOff>31750</xdr:rowOff>
    </xdr:from>
    <xdr:to>
      <xdr:col>2</xdr:col>
      <xdr:colOff>4067</xdr:colOff>
      <xdr:row>47</xdr:row>
      <xdr:rowOff>183700</xdr:rowOff>
    </xdr:to>
    <xdr:pic>
      <xdr:nvPicPr>
        <xdr:cNvPr id="40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742" y="1313815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49</xdr:row>
      <xdr:rowOff>31750</xdr:rowOff>
    </xdr:from>
    <xdr:to>
      <xdr:col>2</xdr:col>
      <xdr:colOff>4067</xdr:colOff>
      <xdr:row>49</xdr:row>
      <xdr:rowOff>183700</xdr:rowOff>
    </xdr:to>
    <xdr:pic>
      <xdr:nvPicPr>
        <xdr:cNvPr id="41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742" y="1353820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53</xdr:row>
      <xdr:rowOff>31750</xdr:rowOff>
    </xdr:from>
    <xdr:to>
      <xdr:col>2</xdr:col>
      <xdr:colOff>4067</xdr:colOff>
      <xdr:row>53</xdr:row>
      <xdr:rowOff>183700</xdr:rowOff>
    </xdr:to>
    <xdr:pic>
      <xdr:nvPicPr>
        <xdr:cNvPr id="42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742" y="1433830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4127500</xdr:colOff>
      <xdr:row>37</xdr:row>
      <xdr:rowOff>0</xdr:rowOff>
    </xdr:from>
    <xdr:to>
      <xdr:col>18</xdr:col>
      <xdr:colOff>21334</xdr:colOff>
      <xdr:row>38</xdr:row>
      <xdr:rowOff>23846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633325" y="10706100"/>
          <a:ext cx="18159" cy="414371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38</xdr:row>
      <xdr:rowOff>0</xdr:rowOff>
    </xdr:from>
    <xdr:to>
      <xdr:col>18</xdr:col>
      <xdr:colOff>21334</xdr:colOff>
      <xdr:row>39</xdr:row>
      <xdr:rowOff>23846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633325" y="11096625"/>
          <a:ext cx="18159" cy="423896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38</xdr:row>
      <xdr:rowOff>0</xdr:rowOff>
    </xdr:from>
    <xdr:to>
      <xdr:col>18</xdr:col>
      <xdr:colOff>21334</xdr:colOff>
      <xdr:row>39</xdr:row>
      <xdr:rowOff>23846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633325" y="11096625"/>
          <a:ext cx="18159" cy="423896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41</xdr:row>
      <xdr:rowOff>0</xdr:rowOff>
    </xdr:from>
    <xdr:to>
      <xdr:col>18</xdr:col>
      <xdr:colOff>21334</xdr:colOff>
      <xdr:row>41</xdr:row>
      <xdr:rowOff>23846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633325" y="11896725"/>
          <a:ext cx="18159" cy="23846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41</xdr:row>
      <xdr:rowOff>0</xdr:rowOff>
    </xdr:from>
    <xdr:to>
      <xdr:col>18</xdr:col>
      <xdr:colOff>21334</xdr:colOff>
      <xdr:row>42</xdr:row>
      <xdr:rowOff>23846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633325" y="11896725"/>
          <a:ext cx="18159" cy="423896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41</xdr:row>
      <xdr:rowOff>0</xdr:rowOff>
    </xdr:from>
    <xdr:to>
      <xdr:col>18</xdr:col>
      <xdr:colOff>21334</xdr:colOff>
      <xdr:row>42</xdr:row>
      <xdr:rowOff>23846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633325" y="11896725"/>
          <a:ext cx="18159" cy="423896"/>
        </a:xfrm>
        <a:prstGeom prst="rect">
          <a:avLst/>
        </a:prstGeom>
      </xdr:spPr>
    </xdr:pic>
    <xdr:clientData/>
  </xdr:twoCellAnchor>
  <xdr:oneCellAnchor>
    <xdr:from>
      <xdr:col>1</xdr:col>
      <xdr:colOff>3640667</xdr:colOff>
      <xdr:row>48</xdr:row>
      <xdr:rowOff>31750</xdr:rowOff>
    </xdr:from>
    <xdr:ext cx="891" cy="151950"/>
    <xdr:pic>
      <xdr:nvPicPr>
        <xdr:cNvPr id="49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742" y="13338175"/>
          <a:ext cx="891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3640667</xdr:colOff>
      <xdr:row>50</xdr:row>
      <xdr:rowOff>31750</xdr:rowOff>
    </xdr:from>
    <xdr:ext cx="891" cy="151950"/>
    <xdr:pic>
      <xdr:nvPicPr>
        <xdr:cNvPr id="50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742" y="13738225"/>
          <a:ext cx="891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3335605</xdr:colOff>
      <xdr:row>86</xdr:row>
      <xdr:rowOff>60534</xdr:rowOff>
    </xdr:from>
    <xdr:ext cx="796" cy="107532"/>
    <xdr:pic>
      <xdr:nvPicPr>
        <xdr:cNvPr id="51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2271098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3335605</xdr:colOff>
      <xdr:row>87</xdr:row>
      <xdr:rowOff>60534</xdr:rowOff>
    </xdr:from>
    <xdr:ext cx="796" cy="107532"/>
    <xdr:pic>
      <xdr:nvPicPr>
        <xdr:cNvPr id="52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231110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3335605</xdr:colOff>
      <xdr:row>88</xdr:row>
      <xdr:rowOff>60534</xdr:rowOff>
    </xdr:from>
    <xdr:ext cx="796" cy="107532"/>
    <xdr:pic>
      <xdr:nvPicPr>
        <xdr:cNvPr id="53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2352060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3335605</xdr:colOff>
      <xdr:row>89</xdr:row>
      <xdr:rowOff>60534</xdr:rowOff>
    </xdr:from>
    <xdr:ext cx="796" cy="107532"/>
    <xdr:pic>
      <xdr:nvPicPr>
        <xdr:cNvPr id="54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237206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17</xdr:col>
      <xdr:colOff>4127500</xdr:colOff>
      <xdr:row>42</xdr:row>
      <xdr:rowOff>0</xdr:rowOff>
    </xdr:from>
    <xdr:to>
      <xdr:col>18</xdr:col>
      <xdr:colOff>21334</xdr:colOff>
      <xdr:row>43</xdr:row>
      <xdr:rowOff>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688358" y="10287000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42</xdr:row>
      <xdr:rowOff>0</xdr:rowOff>
    </xdr:from>
    <xdr:to>
      <xdr:col>18</xdr:col>
      <xdr:colOff>21334</xdr:colOff>
      <xdr:row>43</xdr:row>
      <xdr:rowOff>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688358" y="10287000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43</xdr:row>
      <xdr:rowOff>0</xdr:rowOff>
    </xdr:from>
    <xdr:to>
      <xdr:col>18</xdr:col>
      <xdr:colOff>21334</xdr:colOff>
      <xdr:row>43</xdr:row>
      <xdr:rowOff>23846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688358" y="10689167"/>
          <a:ext cx="22393" cy="235512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43</xdr:row>
      <xdr:rowOff>0</xdr:rowOff>
    </xdr:from>
    <xdr:to>
      <xdr:col>18</xdr:col>
      <xdr:colOff>21334</xdr:colOff>
      <xdr:row>43</xdr:row>
      <xdr:rowOff>23846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688358" y="10689167"/>
          <a:ext cx="22393" cy="23551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47625</xdr:colOff>
      <xdr:row>0</xdr:row>
      <xdr:rowOff>28575</xdr:rowOff>
    </xdr:from>
    <xdr:to>
      <xdr:col>21</xdr:col>
      <xdr:colOff>220723</xdr:colOff>
      <xdr:row>2</xdr:row>
      <xdr:rowOff>152400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677775" y="28575"/>
          <a:ext cx="1720382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3345130</xdr:colOff>
      <xdr:row>67</xdr:row>
      <xdr:rowOff>41484</xdr:rowOff>
    </xdr:from>
    <xdr:to>
      <xdr:col>2</xdr:col>
      <xdr:colOff>55296</xdr:colOff>
      <xdr:row>67</xdr:row>
      <xdr:rowOff>149016</xdr:rowOff>
    </xdr:to>
    <xdr:pic>
      <xdr:nvPicPr>
        <xdr:cNvPr id="3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4519484"/>
          <a:ext cx="371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71</xdr:row>
      <xdr:rowOff>60534</xdr:rowOff>
    </xdr:from>
    <xdr:to>
      <xdr:col>2</xdr:col>
      <xdr:colOff>62916</xdr:colOff>
      <xdr:row>71</xdr:row>
      <xdr:rowOff>168066</xdr:rowOff>
    </xdr:to>
    <xdr:pic>
      <xdr:nvPicPr>
        <xdr:cNvPr id="4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5338634"/>
          <a:ext cx="371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75</xdr:row>
      <xdr:rowOff>51009</xdr:rowOff>
    </xdr:from>
    <xdr:to>
      <xdr:col>2</xdr:col>
      <xdr:colOff>64771</xdr:colOff>
      <xdr:row>75</xdr:row>
      <xdr:rowOff>158541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6329234"/>
          <a:ext cx="1855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76</xdr:row>
      <xdr:rowOff>70059</xdr:rowOff>
    </xdr:from>
    <xdr:to>
      <xdr:col>2</xdr:col>
      <xdr:colOff>62916</xdr:colOff>
      <xdr:row>76</xdr:row>
      <xdr:rowOff>177591</xdr:rowOff>
    </xdr:to>
    <xdr:pic>
      <xdr:nvPicPr>
        <xdr:cNvPr id="6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6748334"/>
          <a:ext cx="371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77</xdr:row>
      <xdr:rowOff>70059</xdr:rowOff>
    </xdr:from>
    <xdr:to>
      <xdr:col>2</xdr:col>
      <xdr:colOff>53341</xdr:colOff>
      <xdr:row>77</xdr:row>
      <xdr:rowOff>177591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7148384"/>
          <a:ext cx="1855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78</xdr:row>
      <xdr:rowOff>60534</xdr:rowOff>
    </xdr:from>
    <xdr:to>
      <xdr:col>2</xdr:col>
      <xdr:colOff>51486</xdr:colOff>
      <xdr:row>78</xdr:row>
      <xdr:rowOff>168066</xdr:rowOff>
    </xdr:to>
    <xdr:pic>
      <xdr:nvPicPr>
        <xdr:cNvPr id="8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7338884"/>
          <a:ext cx="371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80</xdr:row>
      <xdr:rowOff>60534</xdr:rowOff>
    </xdr:from>
    <xdr:to>
      <xdr:col>2</xdr:col>
      <xdr:colOff>53341</xdr:colOff>
      <xdr:row>80</xdr:row>
      <xdr:rowOff>168066</xdr:rowOff>
    </xdr:to>
    <xdr:pic>
      <xdr:nvPicPr>
        <xdr:cNvPr id="9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7738934"/>
          <a:ext cx="1855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3326080</xdr:colOff>
      <xdr:row>76</xdr:row>
      <xdr:rowOff>51009</xdr:rowOff>
    </xdr:from>
    <xdr:ext cx="796" cy="107532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672928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77</xdr:row>
      <xdr:rowOff>51009</xdr:rowOff>
    </xdr:from>
    <xdr:ext cx="796" cy="107532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71293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78</xdr:row>
      <xdr:rowOff>51009</xdr:rowOff>
    </xdr:from>
    <xdr:ext cx="796" cy="107532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732935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3335605</xdr:colOff>
      <xdr:row>81</xdr:row>
      <xdr:rowOff>60534</xdr:rowOff>
    </xdr:from>
    <xdr:to>
      <xdr:col>2</xdr:col>
      <xdr:colOff>51486</xdr:colOff>
      <xdr:row>81</xdr:row>
      <xdr:rowOff>168066</xdr:rowOff>
    </xdr:to>
    <xdr:pic>
      <xdr:nvPicPr>
        <xdr:cNvPr id="13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138984"/>
          <a:ext cx="371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82</xdr:row>
      <xdr:rowOff>60534</xdr:rowOff>
    </xdr:from>
    <xdr:to>
      <xdr:col>2</xdr:col>
      <xdr:colOff>53341</xdr:colOff>
      <xdr:row>82</xdr:row>
      <xdr:rowOff>168066</xdr:rowOff>
    </xdr:to>
    <xdr:pic>
      <xdr:nvPicPr>
        <xdr:cNvPr id="14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480" y="18539034"/>
          <a:ext cx="1855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3345130</xdr:colOff>
      <xdr:row>75</xdr:row>
      <xdr:rowOff>41484</xdr:rowOff>
    </xdr:from>
    <xdr:to>
      <xdr:col>2</xdr:col>
      <xdr:colOff>4506</xdr:colOff>
      <xdr:row>75</xdr:row>
      <xdr:rowOff>149016</xdr:rowOff>
    </xdr:to>
    <xdr:pic>
      <xdr:nvPicPr>
        <xdr:cNvPr id="15" name="Рисунок 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92780" y="15576759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79</xdr:row>
      <xdr:rowOff>60534</xdr:rowOff>
    </xdr:from>
    <xdr:to>
      <xdr:col>2</xdr:col>
      <xdr:colOff>4708</xdr:colOff>
      <xdr:row>79</xdr:row>
      <xdr:rowOff>168066</xdr:rowOff>
    </xdr:to>
    <xdr:pic>
      <xdr:nvPicPr>
        <xdr:cNvPr id="16" name="Рисунок 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73730" y="1640543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83</xdr:row>
      <xdr:rowOff>51009</xdr:rowOff>
    </xdr:from>
    <xdr:to>
      <xdr:col>2</xdr:col>
      <xdr:colOff>6563</xdr:colOff>
      <xdr:row>83</xdr:row>
      <xdr:rowOff>158541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73730" y="172055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84</xdr:row>
      <xdr:rowOff>70059</xdr:rowOff>
    </xdr:from>
    <xdr:to>
      <xdr:col>2</xdr:col>
      <xdr:colOff>4708</xdr:colOff>
      <xdr:row>84</xdr:row>
      <xdr:rowOff>177591</xdr:rowOff>
    </xdr:to>
    <xdr:pic>
      <xdr:nvPicPr>
        <xdr:cNvPr id="18" name="Рисунок 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73730" y="17424609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85</xdr:row>
      <xdr:rowOff>70059</xdr:rowOff>
    </xdr:from>
    <xdr:to>
      <xdr:col>2</xdr:col>
      <xdr:colOff>2651</xdr:colOff>
      <xdr:row>85</xdr:row>
      <xdr:rowOff>177591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83255" y="176246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86</xdr:row>
      <xdr:rowOff>60534</xdr:rowOff>
    </xdr:from>
    <xdr:to>
      <xdr:col>2</xdr:col>
      <xdr:colOff>4506</xdr:colOff>
      <xdr:row>86</xdr:row>
      <xdr:rowOff>168066</xdr:rowOff>
    </xdr:to>
    <xdr:pic>
      <xdr:nvPicPr>
        <xdr:cNvPr id="20" name="Рисунок 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83255" y="1781513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88</xdr:row>
      <xdr:rowOff>60534</xdr:rowOff>
    </xdr:from>
    <xdr:to>
      <xdr:col>2</xdr:col>
      <xdr:colOff>2651</xdr:colOff>
      <xdr:row>88</xdr:row>
      <xdr:rowOff>168066</xdr:rowOff>
    </xdr:to>
    <xdr:pic>
      <xdr:nvPicPr>
        <xdr:cNvPr id="21" name="Рисунок 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83255" y="1822470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3326080</xdr:colOff>
      <xdr:row>84</xdr:row>
      <xdr:rowOff>51009</xdr:rowOff>
    </xdr:from>
    <xdr:ext cx="796" cy="107532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73730" y="1740555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85</xdr:row>
      <xdr:rowOff>51009</xdr:rowOff>
    </xdr:from>
    <xdr:ext cx="796" cy="107532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73730" y="1760558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86</xdr:row>
      <xdr:rowOff>51009</xdr:rowOff>
    </xdr:from>
    <xdr:ext cx="796" cy="107532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73730" y="1780560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3335605</xdr:colOff>
      <xdr:row>89</xdr:row>
      <xdr:rowOff>60534</xdr:rowOff>
    </xdr:from>
    <xdr:to>
      <xdr:col>2</xdr:col>
      <xdr:colOff>4506</xdr:colOff>
      <xdr:row>89</xdr:row>
      <xdr:rowOff>168066</xdr:rowOff>
    </xdr:to>
    <xdr:pic>
      <xdr:nvPicPr>
        <xdr:cNvPr id="25" name="Рисунок 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83255" y="1842473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91</xdr:row>
      <xdr:rowOff>0</xdr:rowOff>
    </xdr:from>
    <xdr:to>
      <xdr:col>2</xdr:col>
      <xdr:colOff>2651</xdr:colOff>
      <xdr:row>91</xdr:row>
      <xdr:rowOff>107532</xdr:rowOff>
    </xdr:to>
    <xdr:pic>
      <xdr:nvPicPr>
        <xdr:cNvPr id="26" name="Рисунок 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83255" y="18573750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2117</xdr:colOff>
      <xdr:row>30</xdr:row>
      <xdr:rowOff>2286</xdr:rowOff>
    </xdr:to>
    <xdr:pic>
      <xdr:nvPicPr>
        <xdr:cNvPr id="27" name="Рисунок 3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81425" y="6219825"/>
          <a:ext cx="2117" cy="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28</xdr:row>
      <xdr:rowOff>31750</xdr:rowOff>
    </xdr:from>
    <xdr:to>
      <xdr:col>2</xdr:col>
      <xdr:colOff>4066</xdr:colOff>
      <xdr:row>28</xdr:row>
      <xdr:rowOff>183700</xdr:rowOff>
    </xdr:to>
    <xdr:pic>
      <xdr:nvPicPr>
        <xdr:cNvPr id="28" name="Рисунок 3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93067" y="5870575"/>
          <a:ext cx="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0</xdr:colOff>
      <xdr:row>30</xdr:row>
      <xdr:rowOff>2286</xdr:rowOff>
    </xdr:to>
    <xdr:pic>
      <xdr:nvPicPr>
        <xdr:cNvPr id="29" name="Рисунок 3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81425" y="6219825"/>
          <a:ext cx="0" cy="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33</xdr:row>
      <xdr:rowOff>6273</xdr:rowOff>
    </xdr:from>
    <xdr:to>
      <xdr:col>2</xdr:col>
      <xdr:colOff>0</xdr:colOff>
      <xdr:row>33</xdr:row>
      <xdr:rowOff>6273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86355" y="6835698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37</xdr:row>
      <xdr:rowOff>21513</xdr:rowOff>
    </xdr:from>
    <xdr:to>
      <xdr:col>2</xdr:col>
      <xdr:colOff>0</xdr:colOff>
      <xdr:row>37</xdr:row>
      <xdr:rowOff>21513</xdr:rowOff>
    </xdr:to>
    <xdr:pic>
      <xdr:nvPicPr>
        <xdr:cNvPr id="31" name="Рисунок 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86355" y="7851063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28</xdr:row>
      <xdr:rowOff>31750</xdr:rowOff>
    </xdr:from>
    <xdr:to>
      <xdr:col>2</xdr:col>
      <xdr:colOff>4067</xdr:colOff>
      <xdr:row>28</xdr:row>
      <xdr:rowOff>183700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93067" y="587057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33</xdr:row>
      <xdr:rowOff>31750</xdr:rowOff>
    </xdr:from>
    <xdr:to>
      <xdr:col>2</xdr:col>
      <xdr:colOff>4067</xdr:colOff>
      <xdr:row>33</xdr:row>
      <xdr:rowOff>183700</xdr:rowOff>
    </xdr:to>
    <xdr:pic>
      <xdr:nvPicPr>
        <xdr:cNvPr id="33" name="Рисунок 3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93067" y="686117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36</xdr:row>
      <xdr:rowOff>31750</xdr:rowOff>
    </xdr:from>
    <xdr:to>
      <xdr:col>2</xdr:col>
      <xdr:colOff>4067</xdr:colOff>
      <xdr:row>36</xdr:row>
      <xdr:rowOff>183700</xdr:rowOff>
    </xdr:to>
    <xdr:pic>
      <xdr:nvPicPr>
        <xdr:cNvPr id="34" name="Рисунок 3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93067" y="766127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37</xdr:row>
      <xdr:rowOff>31750</xdr:rowOff>
    </xdr:from>
    <xdr:to>
      <xdr:col>2</xdr:col>
      <xdr:colOff>4067</xdr:colOff>
      <xdr:row>37</xdr:row>
      <xdr:rowOff>183700</xdr:rowOff>
    </xdr:to>
    <xdr:pic>
      <xdr:nvPicPr>
        <xdr:cNvPr id="35" name="Рисунок 3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93067" y="786130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38</xdr:row>
      <xdr:rowOff>31750</xdr:rowOff>
    </xdr:from>
    <xdr:to>
      <xdr:col>2</xdr:col>
      <xdr:colOff>4067</xdr:colOff>
      <xdr:row>38</xdr:row>
      <xdr:rowOff>183700</xdr:rowOff>
    </xdr:to>
    <xdr:pic>
      <xdr:nvPicPr>
        <xdr:cNvPr id="36" name="Рисунок 3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93067" y="825182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39</xdr:row>
      <xdr:rowOff>31750</xdr:rowOff>
    </xdr:from>
    <xdr:to>
      <xdr:col>2</xdr:col>
      <xdr:colOff>4067</xdr:colOff>
      <xdr:row>39</xdr:row>
      <xdr:rowOff>183700</xdr:rowOff>
    </xdr:to>
    <xdr:pic>
      <xdr:nvPicPr>
        <xdr:cNvPr id="37" name="Рисунок 3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93067" y="845185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41</xdr:row>
      <xdr:rowOff>31750</xdr:rowOff>
    </xdr:from>
    <xdr:to>
      <xdr:col>2</xdr:col>
      <xdr:colOff>4067</xdr:colOff>
      <xdr:row>41</xdr:row>
      <xdr:rowOff>183700</xdr:rowOff>
    </xdr:to>
    <xdr:pic>
      <xdr:nvPicPr>
        <xdr:cNvPr id="38" name="Рисунок 3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93067" y="885190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3672417</xdr:colOff>
      <xdr:row>45</xdr:row>
      <xdr:rowOff>21167</xdr:rowOff>
    </xdr:from>
    <xdr:to>
      <xdr:col>2</xdr:col>
      <xdr:colOff>3342</xdr:colOff>
      <xdr:row>45</xdr:row>
      <xdr:rowOff>173117</xdr:rowOff>
    </xdr:to>
    <xdr:pic>
      <xdr:nvPicPr>
        <xdr:cNvPr id="39" name="Рисунок 3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86717" y="9450917"/>
          <a:ext cx="7575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47</xdr:row>
      <xdr:rowOff>31750</xdr:rowOff>
    </xdr:from>
    <xdr:to>
      <xdr:col>2</xdr:col>
      <xdr:colOff>4067</xdr:colOff>
      <xdr:row>47</xdr:row>
      <xdr:rowOff>183700</xdr:rowOff>
    </xdr:to>
    <xdr:pic>
      <xdr:nvPicPr>
        <xdr:cNvPr id="40" name="Рисунок 3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93067" y="986155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49</xdr:row>
      <xdr:rowOff>31750</xdr:rowOff>
    </xdr:from>
    <xdr:to>
      <xdr:col>2</xdr:col>
      <xdr:colOff>4067</xdr:colOff>
      <xdr:row>49</xdr:row>
      <xdr:rowOff>183700</xdr:rowOff>
    </xdr:to>
    <xdr:pic>
      <xdr:nvPicPr>
        <xdr:cNvPr id="41" name="Рисунок 3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93067" y="1026160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53</xdr:row>
      <xdr:rowOff>31750</xdr:rowOff>
    </xdr:from>
    <xdr:to>
      <xdr:col>2</xdr:col>
      <xdr:colOff>4067</xdr:colOff>
      <xdr:row>53</xdr:row>
      <xdr:rowOff>183700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93067" y="1106170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4127500</xdr:colOff>
      <xdr:row>37</xdr:row>
      <xdr:rowOff>0</xdr:rowOff>
    </xdr:from>
    <xdr:to>
      <xdr:col>25</xdr:col>
      <xdr:colOff>21334</xdr:colOff>
      <xdr:row>38</xdr:row>
      <xdr:rowOff>23846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005175" y="7829550"/>
          <a:ext cx="18159" cy="414371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38</xdr:row>
      <xdr:rowOff>0</xdr:rowOff>
    </xdr:from>
    <xdr:to>
      <xdr:col>25</xdr:col>
      <xdr:colOff>21334</xdr:colOff>
      <xdr:row>39</xdr:row>
      <xdr:rowOff>23846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005175" y="8220075"/>
          <a:ext cx="18159" cy="223871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38</xdr:row>
      <xdr:rowOff>0</xdr:rowOff>
    </xdr:from>
    <xdr:to>
      <xdr:col>25</xdr:col>
      <xdr:colOff>21334</xdr:colOff>
      <xdr:row>39</xdr:row>
      <xdr:rowOff>23846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005175" y="8220075"/>
          <a:ext cx="18159" cy="223871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41</xdr:row>
      <xdr:rowOff>0</xdr:rowOff>
    </xdr:from>
    <xdr:to>
      <xdr:col>25</xdr:col>
      <xdr:colOff>21334</xdr:colOff>
      <xdr:row>41</xdr:row>
      <xdr:rowOff>23846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005175" y="8820150"/>
          <a:ext cx="18159" cy="2384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41</xdr:row>
      <xdr:rowOff>0</xdr:rowOff>
    </xdr:from>
    <xdr:to>
      <xdr:col>25</xdr:col>
      <xdr:colOff>21334</xdr:colOff>
      <xdr:row>42</xdr:row>
      <xdr:rowOff>23846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005175" y="8820150"/>
          <a:ext cx="18159" cy="223871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41</xdr:row>
      <xdr:rowOff>0</xdr:rowOff>
    </xdr:from>
    <xdr:to>
      <xdr:col>25</xdr:col>
      <xdr:colOff>21334</xdr:colOff>
      <xdr:row>42</xdr:row>
      <xdr:rowOff>23846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005175" y="8820150"/>
          <a:ext cx="18159" cy="223871"/>
        </a:xfrm>
        <a:prstGeom prst="rect">
          <a:avLst/>
        </a:prstGeom>
      </xdr:spPr>
    </xdr:pic>
    <xdr:clientData/>
  </xdr:twoCellAnchor>
  <xdr:oneCellAnchor>
    <xdr:from>
      <xdr:col>1</xdr:col>
      <xdr:colOff>3640667</xdr:colOff>
      <xdr:row>54</xdr:row>
      <xdr:rowOff>31750</xdr:rowOff>
    </xdr:from>
    <xdr:ext cx="4066" cy="151950"/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93067" y="11252200"/>
          <a:ext cx="4066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24</xdr:col>
      <xdr:colOff>4127500</xdr:colOff>
      <xdr:row>42</xdr:row>
      <xdr:rowOff>0</xdr:rowOff>
    </xdr:from>
    <xdr:to>
      <xdr:col>25</xdr:col>
      <xdr:colOff>21334</xdr:colOff>
      <xdr:row>43</xdr:row>
      <xdr:rowOff>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678025" y="107950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42</xdr:row>
      <xdr:rowOff>0</xdr:rowOff>
    </xdr:from>
    <xdr:to>
      <xdr:col>25</xdr:col>
      <xdr:colOff>21334</xdr:colOff>
      <xdr:row>43</xdr:row>
      <xdr:rowOff>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678025" y="107950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43</xdr:row>
      <xdr:rowOff>0</xdr:rowOff>
    </xdr:from>
    <xdr:to>
      <xdr:col>25</xdr:col>
      <xdr:colOff>21334</xdr:colOff>
      <xdr:row>43</xdr:row>
      <xdr:rowOff>23846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678025" y="11197167"/>
          <a:ext cx="22392" cy="43659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43</xdr:row>
      <xdr:rowOff>0</xdr:rowOff>
    </xdr:from>
    <xdr:to>
      <xdr:col>25</xdr:col>
      <xdr:colOff>21334</xdr:colOff>
      <xdr:row>43</xdr:row>
      <xdr:rowOff>23846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678025" y="11197167"/>
          <a:ext cx="22392" cy="4365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AF24"/>
  <sheetViews>
    <sheetView tabSelected="1" topLeftCell="A7" workbookViewId="0">
      <selection activeCell="A7" sqref="A7"/>
    </sheetView>
  </sheetViews>
  <sheetFormatPr defaultRowHeight="15"/>
  <cols>
    <col min="1" max="1" width="99.5703125" customWidth="1"/>
    <col min="2" max="19" width="9.140625" style="521"/>
    <col min="20" max="32" width="9.140625" style="520"/>
  </cols>
  <sheetData>
    <row r="2" spans="1:1">
      <c r="A2" s="511"/>
    </row>
    <row r="4" spans="1:1" ht="31.5">
      <c r="A4" s="516" t="s">
        <v>706</v>
      </c>
    </row>
    <row r="5" spans="1:1">
      <c r="A5" s="515" t="s">
        <v>399</v>
      </c>
    </row>
    <row r="6" spans="1:1">
      <c r="A6" s="511"/>
    </row>
    <row r="7" spans="1:1" ht="23.25">
      <c r="A7" s="518" t="s">
        <v>707</v>
      </c>
    </row>
    <row r="8" spans="1:1" ht="23.25">
      <c r="A8" s="519" t="s">
        <v>708</v>
      </c>
    </row>
    <row r="9" spans="1:1" ht="23.25">
      <c r="A9" s="519" t="s">
        <v>709</v>
      </c>
    </row>
    <row r="10" spans="1:1" ht="23.25">
      <c r="A10" s="519" t="s">
        <v>710</v>
      </c>
    </row>
    <row r="11" spans="1:1" ht="23.25">
      <c r="A11" s="519" t="s">
        <v>711</v>
      </c>
    </row>
    <row r="12" spans="1:1" ht="23.25">
      <c r="A12" s="519" t="s">
        <v>712</v>
      </c>
    </row>
    <row r="13" spans="1:1" ht="23.25">
      <c r="A13" s="519" t="s">
        <v>713</v>
      </c>
    </row>
    <row r="14" spans="1:1" ht="23.25">
      <c r="A14" s="519" t="s">
        <v>714</v>
      </c>
    </row>
    <row r="15" spans="1:1" ht="23.25">
      <c r="A15" s="519" t="s">
        <v>715</v>
      </c>
    </row>
    <row r="16" spans="1:1" ht="23.25">
      <c r="A16" s="519" t="s">
        <v>716</v>
      </c>
    </row>
    <row r="17" spans="1:1" ht="23.25">
      <c r="A17" s="519" t="s">
        <v>717</v>
      </c>
    </row>
    <row r="18" spans="1:1" ht="23.25">
      <c r="A18" s="519" t="s">
        <v>718</v>
      </c>
    </row>
    <row r="19" spans="1:1" ht="23.25">
      <c r="A19" s="519" t="s">
        <v>719</v>
      </c>
    </row>
    <row r="20" spans="1:1" ht="23.25">
      <c r="A20" s="519" t="s">
        <v>720</v>
      </c>
    </row>
    <row r="21" spans="1:1" ht="23.25">
      <c r="A21" s="519" t="s">
        <v>721</v>
      </c>
    </row>
    <row r="22" spans="1:1" ht="23.25">
      <c r="A22" s="519" t="s">
        <v>722</v>
      </c>
    </row>
    <row r="23" spans="1:1" ht="23.25">
      <c r="A23" s="519" t="s">
        <v>723</v>
      </c>
    </row>
    <row r="24" spans="1:1" ht="23.25">
      <c r="A24" s="517"/>
    </row>
  </sheetData>
  <hyperlinks>
    <hyperlink ref="A7" location="'Гор. Magnum'!A1" display="1.Горизонтальные Magnum"/>
    <hyperlink ref="A8" location="'Гор. KS-25'!A1" display="2.Горизонтальные KS-25"/>
    <hyperlink ref="A9" location="Вертикальные!A1" display="3.Вертикальные"/>
    <hyperlink ref="A10" location="'Рул. мини'!A1" display="4.Рулонные мини"/>
    <hyperlink ref="A11" location="'Uni-1'!A1" display="5.Рулонные Uni-1"/>
    <hyperlink ref="A12" location="'Uni-2'!A1" display="6.Рулонные Uni-2"/>
    <hyperlink ref="A13" location="'D-25'!A1" display="7.Рулонные D-25"/>
    <hyperlink ref="A14" location="'NEW D-30'!A1" display="8.Рулонные D-30"/>
    <hyperlink ref="A15" location="'D-38 BOX'!A1" display="9.Рулонные D-38"/>
    <hyperlink ref="A16" location="'D-38 BOX'!A1" display="10.Рулонные D-38 BOX"/>
    <hyperlink ref="A17" location="'ZEBRA slim'!A1" display="11.ZEBRA slim"/>
    <hyperlink ref="A18" location="'ZEBRA BOX'!A1" display="12.ZEBRA UNI-2 "/>
    <hyperlink ref="A19" location="'ZEBRA BOX'!A1" display="13.ZEBRA BOX"/>
    <hyperlink ref="A20" location="'INTEGRA PLISSE'!A1" display="14.INTEGRA PLISSE"/>
    <hyperlink ref="A21" location="'Римская штора'!A1" display="15.Римская штора"/>
    <hyperlink ref="A22" location="'Карниз для римской шторы'!A1" display="16.Карниз для римской шторы"/>
    <hyperlink ref="A23" location="'Доп. комплектация'!A1" display="17.Доп. комплектация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02"/>
  <sheetViews>
    <sheetView topLeftCell="A40" zoomScale="90" zoomScaleNormal="90" zoomScalePageLayoutView="85" workbookViewId="0">
      <selection activeCell="B44" sqref="A44:XFD66"/>
    </sheetView>
  </sheetViews>
  <sheetFormatPr defaultRowHeight="15"/>
  <cols>
    <col min="1" max="1" width="3.7109375" customWidth="1"/>
    <col min="2" max="2" width="37" customWidth="1"/>
    <col min="26" max="26" width="11" customWidth="1"/>
    <col min="31" max="31" width="11.140625" customWidth="1"/>
    <col min="32" max="32" width="11.42578125" customWidth="1"/>
  </cols>
  <sheetData>
    <row r="1" spans="1:32" ht="18">
      <c r="A1" s="560" t="s">
        <v>200</v>
      </c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  <c r="R1" s="560"/>
      <c r="S1" s="560"/>
      <c r="T1" s="560"/>
    </row>
    <row r="2" spans="1:32" ht="21">
      <c r="O2" s="561"/>
      <c r="P2" s="561"/>
    </row>
    <row r="3" spans="1:32" ht="16.5" thickBot="1">
      <c r="B3" s="654" t="s">
        <v>395</v>
      </c>
      <c r="C3" s="541"/>
      <c r="D3" s="541"/>
      <c r="E3" s="541"/>
      <c r="F3" s="541"/>
      <c r="G3" s="541"/>
      <c r="H3" s="541"/>
      <c r="I3" s="541"/>
      <c r="J3" s="541"/>
      <c r="K3" s="541"/>
      <c r="L3" s="541"/>
      <c r="M3" s="541"/>
      <c r="N3" s="541"/>
      <c r="O3" s="541"/>
      <c r="P3" s="541"/>
    </row>
    <row r="4" spans="1:32" ht="43.5" customHeight="1" thickBot="1">
      <c r="A4" s="589"/>
      <c r="B4" s="564" t="s">
        <v>0</v>
      </c>
      <c r="C4" s="686" t="s">
        <v>1</v>
      </c>
      <c r="D4" s="683"/>
      <c r="E4" s="683"/>
      <c r="F4" s="683"/>
      <c r="G4" s="683"/>
      <c r="H4" s="683"/>
      <c r="I4" s="683"/>
      <c r="J4" s="683"/>
      <c r="K4" s="683"/>
      <c r="L4" s="683"/>
      <c r="M4" s="683"/>
      <c r="N4" s="683"/>
      <c r="O4" s="683"/>
      <c r="P4" s="683"/>
      <c r="Q4" s="683"/>
      <c r="R4" s="683"/>
      <c r="S4" s="683"/>
      <c r="T4" s="683"/>
      <c r="U4" s="683"/>
      <c r="V4" s="683"/>
      <c r="W4" s="683"/>
      <c r="X4" s="683"/>
      <c r="Y4" s="683"/>
      <c r="Z4" s="683"/>
      <c r="AA4" s="683"/>
      <c r="AB4" s="683"/>
      <c r="AC4" s="683"/>
      <c r="AD4" s="684"/>
      <c r="AE4" s="626" t="s">
        <v>328</v>
      </c>
      <c r="AF4" s="627"/>
    </row>
    <row r="5" spans="1:32" ht="26.25" thickBot="1">
      <c r="A5" s="590"/>
      <c r="B5" s="565"/>
      <c r="C5" s="258">
        <v>0.3</v>
      </c>
      <c r="D5" s="175">
        <v>0.4</v>
      </c>
      <c r="E5" s="175">
        <v>0.5</v>
      </c>
      <c r="F5" s="175">
        <v>0.6</v>
      </c>
      <c r="G5" s="175">
        <v>0.7</v>
      </c>
      <c r="H5" s="175">
        <v>0.8</v>
      </c>
      <c r="I5" s="175">
        <v>0.9</v>
      </c>
      <c r="J5" s="207">
        <v>1</v>
      </c>
      <c r="K5" s="175">
        <v>1.1000000000000001</v>
      </c>
      <c r="L5" s="175">
        <v>1.2</v>
      </c>
      <c r="M5" s="175">
        <v>1.3</v>
      </c>
      <c r="N5" s="175">
        <v>1.4</v>
      </c>
      <c r="O5" s="175">
        <v>1.5</v>
      </c>
      <c r="P5" s="175">
        <v>1.6</v>
      </c>
      <c r="Q5" s="175">
        <v>1.7</v>
      </c>
      <c r="R5" s="175">
        <v>1.8</v>
      </c>
      <c r="S5" s="175">
        <v>1.9</v>
      </c>
      <c r="T5" s="175">
        <v>2</v>
      </c>
      <c r="U5" s="175">
        <v>2.1</v>
      </c>
      <c r="V5" s="175">
        <v>2.2000000000000002</v>
      </c>
      <c r="W5" s="175">
        <v>2.2999999999999998</v>
      </c>
      <c r="X5" s="175">
        <v>2.4</v>
      </c>
      <c r="Y5" s="176">
        <v>2.5</v>
      </c>
      <c r="Z5" s="176">
        <v>2.6</v>
      </c>
      <c r="AA5" s="176">
        <v>2.7</v>
      </c>
      <c r="AB5" s="176">
        <v>2.8</v>
      </c>
      <c r="AC5" s="176">
        <v>2.9</v>
      </c>
      <c r="AD5" s="176">
        <v>3</v>
      </c>
      <c r="AE5" s="259" t="s">
        <v>284</v>
      </c>
      <c r="AF5" s="260" t="s">
        <v>329</v>
      </c>
    </row>
    <row r="6" spans="1:32" ht="15.75" customHeight="1" thickBot="1">
      <c r="A6" s="277">
        <v>0</v>
      </c>
      <c r="B6" s="278" t="s">
        <v>330</v>
      </c>
      <c r="C6" s="134">
        <f>J6*0.3</f>
        <v>726.6</v>
      </c>
      <c r="D6" s="134">
        <f>J6*0.4</f>
        <v>968.80000000000007</v>
      </c>
      <c r="E6" s="134">
        <f>J6*0.5</f>
        <v>1211</v>
      </c>
      <c r="F6" s="134">
        <f>J6*0.6</f>
        <v>1453.2</v>
      </c>
      <c r="G6" s="134">
        <f>J6*0.7</f>
        <v>1695.3999999999999</v>
      </c>
      <c r="H6" s="134">
        <f>J6*0.8</f>
        <v>1937.6000000000001</v>
      </c>
      <c r="I6" s="493">
        <v>1529</v>
      </c>
      <c r="J6" s="439">
        <v>2422</v>
      </c>
      <c r="K6" s="263">
        <f>J6*1.1</f>
        <v>2664.2000000000003</v>
      </c>
      <c r="L6" s="134">
        <f>J6*1.2</f>
        <v>2906.4</v>
      </c>
      <c r="M6" s="134">
        <f>J6*1.3</f>
        <v>3148.6</v>
      </c>
      <c r="N6" s="134">
        <f>J6*1.4</f>
        <v>3390.7999999999997</v>
      </c>
      <c r="O6" s="134">
        <f>J6*1.5</f>
        <v>3633</v>
      </c>
      <c r="P6" s="134">
        <f>J6*1.6</f>
        <v>3875.2000000000003</v>
      </c>
      <c r="Q6" s="134">
        <f>J6*1.7</f>
        <v>4117.3999999999996</v>
      </c>
      <c r="R6" s="134">
        <f>J6*1.8</f>
        <v>4359.6000000000004</v>
      </c>
      <c r="S6" s="134">
        <f>J6*1.9</f>
        <v>4601.8</v>
      </c>
      <c r="T6" s="134">
        <f>J6*2</f>
        <v>4844</v>
      </c>
      <c r="U6" s="134">
        <f>J6*2.1</f>
        <v>5086.2</v>
      </c>
      <c r="V6" s="134">
        <f>J6*2.2</f>
        <v>5328.4000000000005</v>
      </c>
      <c r="W6" s="134">
        <f>J6*2.3</f>
        <v>5570.5999999999995</v>
      </c>
      <c r="X6" s="134">
        <f>J6*2.4</f>
        <v>5812.8</v>
      </c>
      <c r="Y6" s="135">
        <f>J6*2.5</f>
        <v>6055</v>
      </c>
      <c r="Z6" s="135">
        <f t="shared" ref="Z6:AD21" si="0">K6*2.5</f>
        <v>6660.5000000000009</v>
      </c>
      <c r="AA6" s="135">
        <f t="shared" si="0"/>
        <v>7266</v>
      </c>
      <c r="AB6" s="135">
        <f t="shared" si="0"/>
        <v>7871.5</v>
      </c>
      <c r="AC6" s="135">
        <f t="shared" si="0"/>
        <v>8477</v>
      </c>
      <c r="AD6" s="135">
        <f t="shared" si="0"/>
        <v>9082.5</v>
      </c>
      <c r="AE6" s="264" t="s">
        <v>331</v>
      </c>
      <c r="AF6" s="265" t="s">
        <v>332</v>
      </c>
    </row>
    <row r="7" spans="1:32" ht="15.75">
      <c r="A7" s="580">
        <v>1</v>
      </c>
      <c r="B7" s="154" t="s">
        <v>154</v>
      </c>
      <c r="C7" s="139">
        <f t="shared" ref="C7:C90" si="1">J7*0.3</f>
        <v>847.5</v>
      </c>
      <c r="D7" s="139">
        <f t="shared" ref="D7:D90" si="2">J7*0.4</f>
        <v>1130</v>
      </c>
      <c r="E7" s="139">
        <f t="shared" ref="E7:E90" si="3">J7*0.5</f>
        <v>1412.5</v>
      </c>
      <c r="F7" s="139">
        <f t="shared" ref="F7:F90" si="4">J7*0.6</f>
        <v>1695</v>
      </c>
      <c r="G7" s="139">
        <f t="shared" ref="G7:G90" si="5">J7*0.7</f>
        <v>1977.4999999999998</v>
      </c>
      <c r="H7" s="139">
        <f>J7*0.8</f>
        <v>2260</v>
      </c>
      <c r="I7" s="140">
        <f t="shared" ref="I7:I90" si="6">J7*0.9</f>
        <v>2542.5</v>
      </c>
      <c r="J7" s="439">
        <v>2825</v>
      </c>
      <c r="K7" s="203">
        <f t="shared" ref="K7:K90" si="7">J7*1.1</f>
        <v>3107.5000000000005</v>
      </c>
      <c r="L7" s="139">
        <f t="shared" ref="L7:L90" si="8">J7*1.2</f>
        <v>3390</v>
      </c>
      <c r="M7" s="139">
        <f t="shared" ref="M7:M90" si="9">J7*1.3</f>
        <v>3672.5</v>
      </c>
      <c r="N7" s="139">
        <f t="shared" ref="N7:N90" si="10">J7*1.4</f>
        <v>3954.9999999999995</v>
      </c>
      <c r="O7" s="139">
        <f t="shared" ref="O7:O90" si="11">J7*1.5</f>
        <v>4237.5</v>
      </c>
      <c r="P7" s="139">
        <f>J7*1.6</f>
        <v>4520</v>
      </c>
      <c r="Q7" s="139">
        <f>J7*1.7</f>
        <v>4802.5</v>
      </c>
      <c r="R7" s="139">
        <f>J7*1.8</f>
        <v>5085</v>
      </c>
      <c r="S7" s="139">
        <f t="shared" ref="S7:S54" si="12">J7*1.9</f>
        <v>5367.5</v>
      </c>
      <c r="T7" s="139">
        <f t="shared" ref="T7:T54" si="13">J7*2</f>
        <v>5650</v>
      </c>
      <c r="U7" s="139">
        <f t="shared" ref="U7:U54" si="14">J7*2.1</f>
        <v>5932.5</v>
      </c>
      <c r="V7" s="139">
        <f t="shared" ref="V7:V54" si="15">J7*2.2</f>
        <v>6215.0000000000009</v>
      </c>
      <c r="W7" s="139">
        <f t="shared" ref="W7:W54" si="16">J7*2.3</f>
        <v>6497.4999999999991</v>
      </c>
      <c r="X7" s="139">
        <f t="shared" ref="X7:X54" si="17">J7*2.4</f>
        <v>6780</v>
      </c>
      <c r="Y7" s="140">
        <f t="shared" ref="Y7:AD54" si="18">J7*2.5</f>
        <v>7062.5</v>
      </c>
      <c r="Z7" s="140">
        <f t="shared" si="0"/>
        <v>7768.7500000000009</v>
      </c>
      <c r="AA7" s="140">
        <f t="shared" si="0"/>
        <v>8475</v>
      </c>
      <c r="AB7" s="140">
        <f t="shared" si="0"/>
        <v>9181.25</v>
      </c>
      <c r="AC7" s="140">
        <f t="shared" si="0"/>
        <v>9887.4999999999982</v>
      </c>
      <c r="AD7" s="140">
        <f t="shared" si="0"/>
        <v>10593.75</v>
      </c>
      <c r="AE7" s="266" t="s">
        <v>331</v>
      </c>
      <c r="AF7" s="267" t="s">
        <v>332</v>
      </c>
    </row>
    <row r="8" spans="1:32" ht="15.75">
      <c r="A8" s="599"/>
      <c r="B8" s="155" t="s">
        <v>155</v>
      </c>
      <c r="C8" s="144">
        <f t="shared" si="1"/>
        <v>847.5</v>
      </c>
      <c r="D8" s="144">
        <f t="shared" si="2"/>
        <v>1130</v>
      </c>
      <c r="E8" s="144">
        <f t="shared" si="3"/>
        <v>1412.5</v>
      </c>
      <c r="F8" s="144">
        <f t="shared" si="4"/>
        <v>1695</v>
      </c>
      <c r="G8" s="144">
        <f t="shared" si="5"/>
        <v>1977.4999999999998</v>
      </c>
      <c r="H8" s="144">
        <f t="shared" ref="H8:H80" si="19">J8*0.8</f>
        <v>2260</v>
      </c>
      <c r="I8" s="494">
        <f t="shared" si="6"/>
        <v>2542.5</v>
      </c>
      <c r="J8" s="439">
        <v>2825</v>
      </c>
      <c r="K8" s="204">
        <f t="shared" si="7"/>
        <v>3107.5000000000005</v>
      </c>
      <c r="L8" s="144">
        <f t="shared" si="8"/>
        <v>3390</v>
      </c>
      <c r="M8" s="144">
        <f t="shared" si="9"/>
        <v>3672.5</v>
      </c>
      <c r="N8" s="144">
        <f t="shared" si="10"/>
        <v>3954.9999999999995</v>
      </c>
      <c r="O8" s="144">
        <f t="shared" si="11"/>
        <v>4237.5</v>
      </c>
      <c r="P8" s="144">
        <f t="shared" ref="P8:P35" si="20">J8*1.6</f>
        <v>4520</v>
      </c>
      <c r="Q8" s="144">
        <f t="shared" ref="Q8:Q35" si="21">J8*1.7</f>
        <v>4802.5</v>
      </c>
      <c r="R8" s="144">
        <f t="shared" ref="R8:R35" si="22">J8*1.8</f>
        <v>5085</v>
      </c>
      <c r="S8" s="144">
        <f t="shared" si="12"/>
        <v>5367.5</v>
      </c>
      <c r="T8" s="144">
        <f t="shared" si="13"/>
        <v>5650</v>
      </c>
      <c r="U8" s="144">
        <f t="shared" si="14"/>
        <v>5932.5</v>
      </c>
      <c r="V8" s="144">
        <f t="shared" si="15"/>
        <v>6215.0000000000009</v>
      </c>
      <c r="W8" s="144">
        <f t="shared" si="16"/>
        <v>6497.4999999999991</v>
      </c>
      <c r="X8" s="144">
        <f t="shared" si="17"/>
        <v>6780</v>
      </c>
      <c r="Y8" s="145">
        <f t="shared" si="18"/>
        <v>7062.5</v>
      </c>
      <c r="Z8" s="145">
        <f t="shared" si="0"/>
        <v>7768.7500000000009</v>
      </c>
      <c r="AA8" s="145">
        <f t="shared" si="0"/>
        <v>8475</v>
      </c>
      <c r="AB8" s="145">
        <f t="shared" si="0"/>
        <v>9181.25</v>
      </c>
      <c r="AC8" s="145">
        <f t="shared" si="0"/>
        <v>9887.4999999999982</v>
      </c>
      <c r="AD8" s="145">
        <f t="shared" si="0"/>
        <v>10593.75</v>
      </c>
      <c r="AE8" s="268" t="s">
        <v>331</v>
      </c>
      <c r="AF8" s="269" t="s">
        <v>332</v>
      </c>
    </row>
    <row r="9" spans="1:32" ht="15.75">
      <c r="A9" s="599"/>
      <c r="B9" s="155" t="s">
        <v>114</v>
      </c>
      <c r="C9" s="144">
        <f t="shared" si="1"/>
        <v>847.5</v>
      </c>
      <c r="D9" s="144">
        <f t="shared" si="2"/>
        <v>1130</v>
      </c>
      <c r="E9" s="144">
        <f t="shared" si="3"/>
        <v>1412.5</v>
      </c>
      <c r="F9" s="144">
        <f t="shared" si="4"/>
        <v>1695</v>
      </c>
      <c r="G9" s="144">
        <f t="shared" si="5"/>
        <v>1977.4999999999998</v>
      </c>
      <c r="H9" s="144">
        <f t="shared" si="19"/>
        <v>2260</v>
      </c>
      <c r="I9" s="494">
        <f t="shared" si="6"/>
        <v>2542.5</v>
      </c>
      <c r="J9" s="439">
        <v>2825</v>
      </c>
      <c r="K9" s="204">
        <f t="shared" si="7"/>
        <v>3107.5000000000005</v>
      </c>
      <c r="L9" s="144">
        <f t="shared" si="8"/>
        <v>3390</v>
      </c>
      <c r="M9" s="144">
        <f t="shared" si="9"/>
        <v>3672.5</v>
      </c>
      <c r="N9" s="144">
        <f t="shared" si="10"/>
        <v>3954.9999999999995</v>
      </c>
      <c r="O9" s="144">
        <f t="shared" si="11"/>
        <v>4237.5</v>
      </c>
      <c r="P9" s="144">
        <f t="shared" si="20"/>
        <v>4520</v>
      </c>
      <c r="Q9" s="144">
        <f t="shared" si="21"/>
        <v>4802.5</v>
      </c>
      <c r="R9" s="144">
        <f t="shared" si="22"/>
        <v>5085</v>
      </c>
      <c r="S9" s="144">
        <f t="shared" si="12"/>
        <v>5367.5</v>
      </c>
      <c r="T9" s="144">
        <f t="shared" si="13"/>
        <v>5650</v>
      </c>
      <c r="U9" s="144">
        <f t="shared" si="14"/>
        <v>5932.5</v>
      </c>
      <c r="V9" s="144">
        <f t="shared" si="15"/>
        <v>6215.0000000000009</v>
      </c>
      <c r="W9" s="144">
        <f t="shared" si="16"/>
        <v>6497.4999999999991</v>
      </c>
      <c r="X9" s="144">
        <f t="shared" si="17"/>
        <v>6780</v>
      </c>
      <c r="Y9" s="145">
        <f t="shared" si="18"/>
        <v>7062.5</v>
      </c>
      <c r="Z9" s="145">
        <f t="shared" si="0"/>
        <v>7768.7500000000009</v>
      </c>
      <c r="AA9" s="145">
        <f t="shared" si="0"/>
        <v>8475</v>
      </c>
      <c r="AB9" s="145">
        <f t="shared" si="0"/>
        <v>9181.25</v>
      </c>
      <c r="AC9" s="145">
        <f t="shared" si="0"/>
        <v>9887.4999999999982</v>
      </c>
      <c r="AD9" s="145">
        <f t="shared" si="0"/>
        <v>10593.75</v>
      </c>
      <c r="AE9" s="268" t="s">
        <v>331</v>
      </c>
      <c r="AF9" s="269" t="s">
        <v>333</v>
      </c>
    </row>
    <row r="10" spans="1:32" ht="15.75">
      <c r="A10" s="599"/>
      <c r="B10" s="155" t="s">
        <v>115</v>
      </c>
      <c r="C10" s="144">
        <f t="shared" si="1"/>
        <v>847.5</v>
      </c>
      <c r="D10" s="144">
        <f t="shared" si="2"/>
        <v>1130</v>
      </c>
      <c r="E10" s="144">
        <f t="shared" si="3"/>
        <v>1412.5</v>
      </c>
      <c r="F10" s="144">
        <f t="shared" si="4"/>
        <v>1695</v>
      </c>
      <c r="G10" s="144">
        <f t="shared" si="5"/>
        <v>1977.4999999999998</v>
      </c>
      <c r="H10" s="144">
        <f t="shared" si="19"/>
        <v>2260</v>
      </c>
      <c r="I10" s="494">
        <f t="shared" si="6"/>
        <v>2542.5</v>
      </c>
      <c r="J10" s="439">
        <v>2825</v>
      </c>
      <c r="K10" s="204">
        <f t="shared" si="7"/>
        <v>3107.5000000000005</v>
      </c>
      <c r="L10" s="144">
        <f t="shared" si="8"/>
        <v>3390</v>
      </c>
      <c r="M10" s="144">
        <f t="shared" si="9"/>
        <v>3672.5</v>
      </c>
      <c r="N10" s="144">
        <f t="shared" si="10"/>
        <v>3954.9999999999995</v>
      </c>
      <c r="O10" s="144">
        <f t="shared" si="11"/>
        <v>4237.5</v>
      </c>
      <c r="P10" s="144">
        <f t="shared" si="20"/>
        <v>4520</v>
      </c>
      <c r="Q10" s="144">
        <f t="shared" si="21"/>
        <v>4802.5</v>
      </c>
      <c r="R10" s="144">
        <f t="shared" si="22"/>
        <v>5085</v>
      </c>
      <c r="S10" s="144">
        <f t="shared" si="12"/>
        <v>5367.5</v>
      </c>
      <c r="T10" s="144">
        <f t="shared" si="13"/>
        <v>5650</v>
      </c>
      <c r="U10" s="144">
        <f t="shared" si="14"/>
        <v>5932.5</v>
      </c>
      <c r="V10" s="144">
        <f t="shared" si="15"/>
        <v>6215.0000000000009</v>
      </c>
      <c r="W10" s="144">
        <f t="shared" si="16"/>
        <v>6497.4999999999991</v>
      </c>
      <c r="X10" s="144">
        <f t="shared" si="17"/>
        <v>6780</v>
      </c>
      <c r="Y10" s="145">
        <f t="shared" si="18"/>
        <v>7062.5</v>
      </c>
      <c r="Z10" s="145">
        <f t="shared" si="0"/>
        <v>7768.7500000000009</v>
      </c>
      <c r="AA10" s="145">
        <f t="shared" si="0"/>
        <v>8475</v>
      </c>
      <c r="AB10" s="145">
        <f t="shared" si="0"/>
        <v>9181.25</v>
      </c>
      <c r="AC10" s="145">
        <f t="shared" si="0"/>
        <v>9887.4999999999982</v>
      </c>
      <c r="AD10" s="145">
        <f t="shared" si="0"/>
        <v>10593.75</v>
      </c>
      <c r="AE10" s="268" t="s">
        <v>331</v>
      </c>
      <c r="AF10" s="269" t="s">
        <v>332</v>
      </c>
    </row>
    <row r="11" spans="1:32" ht="15.75">
      <c r="A11" s="599"/>
      <c r="B11" s="155" t="s">
        <v>156</v>
      </c>
      <c r="C11" s="144">
        <f t="shared" si="1"/>
        <v>847.5</v>
      </c>
      <c r="D11" s="144">
        <f t="shared" si="2"/>
        <v>1130</v>
      </c>
      <c r="E11" s="144">
        <f t="shared" si="3"/>
        <v>1412.5</v>
      </c>
      <c r="F11" s="144">
        <f t="shared" si="4"/>
        <v>1695</v>
      </c>
      <c r="G11" s="144">
        <f t="shared" si="5"/>
        <v>1977.4999999999998</v>
      </c>
      <c r="H11" s="144">
        <f t="shared" si="19"/>
        <v>2260</v>
      </c>
      <c r="I11" s="494">
        <f t="shared" si="6"/>
        <v>2542.5</v>
      </c>
      <c r="J11" s="439">
        <v>2825</v>
      </c>
      <c r="K11" s="204">
        <f t="shared" si="7"/>
        <v>3107.5000000000005</v>
      </c>
      <c r="L11" s="144">
        <f t="shared" si="8"/>
        <v>3390</v>
      </c>
      <c r="M11" s="144">
        <f t="shared" si="9"/>
        <v>3672.5</v>
      </c>
      <c r="N11" s="144">
        <f t="shared" si="10"/>
        <v>3954.9999999999995</v>
      </c>
      <c r="O11" s="144">
        <f t="shared" si="11"/>
        <v>4237.5</v>
      </c>
      <c r="P11" s="144">
        <f t="shared" si="20"/>
        <v>4520</v>
      </c>
      <c r="Q11" s="144">
        <f t="shared" si="21"/>
        <v>4802.5</v>
      </c>
      <c r="R11" s="144">
        <f t="shared" si="22"/>
        <v>5085</v>
      </c>
      <c r="S11" s="144">
        <f t="shared" si="12"/>
        <v>5367.5</v>
      </c>
      <c r="T11" s="144">
        <f t="shared" si="13"/>
        <v>5650</v>
      </c>
      <c r="U11" s="144">
        <f t="shared" si="14"/>
        <v>5932.5</v>
      </c>
      <c r="V11" s="144">
        <f t="shared" si="15"/>
        <v>6215.0000000000009</v>
      </c>
      <c r="W11" s="144">
        <f t="shared" si="16"/>
        <v>6497.4999999999991</v>
      </c>
      <c r="X11" s="144">
        <f t="shared" si="17"/>
        <v>6780</v>
      </c>
      <c r="Y11" s="145">
        <f t="shared" si="18"/>
        <v>7062.5</v>
      </c>
      <c r="Z11" s="145">
        <f t="shared" si="0"/>
        <v>7768.7500000000009</v>
      </c>
      <c r="AA11" s="145">
        <f t="shared" si="0"/>
        <v>8475</v>
      </c>
      <c r="AB11" s="145">
        <f t="shared" si="0"/>
        <v>9181.25</v>
      </c>
      <c r="AC11" s="145">
        <f t="shared" si="0"/>
        <v>9887.4999999999982</v>
      </c>
      <c r="AD11" s="145">
        <f t="shared" si="0"/>
        <v>10593.75</v>
      </c>
      <c r="AE11" s="268" t="s">
        <v>331</v>
      </c>
      <c r="AF11" s="269" t="s">
        <v>332</v>
      </c>
    </row>
    <row r="12" spans="1:32" ht="15.75">
      <c r="A12" s="599"/>
      <c r="B12" s="155" t="s">
        <v>286</v>
      </c>
      <c r="C12" s="144">
        <f t="shared" si="1"/>
        <v>847.5</v>
      </c>
      <c r="D12" s="144">
        <f t="shared" si="2"/>
        <v>1130</v>
      </c>
      <c r="E12" s="144">
        <f t="shared" si="3"/>
        <v>1412.5</v>
      </c>
      <c r="F12" s="144">
        <f t="shared" si="4"/>
        <v>1695</v>
      </c>
      <c r="G12" s="144">
        <f t="shared" si="5"/>
        <v>1977.4999999999998</v>
      </c>
      <c r="H12" s="144">
        <f t="shared" si="19"/>
        <v>2260</v>
      </c>
      <c r="I12" s="494">
        <f t="shared" si="6"/>
        <v>2542.5</v>
      </c>
      <c r="J12" s="439">
        <v>2825</v>
      </c>
      <c r="K12" s="204">
        <f t="shared" si="7"/>
        <v>3107.5000000000005</v>
      </c>
      <c r="L12" s="144">
        <f t="shared" si="8"/>
        <v>3390</v>
      </c>
      <c r="M12" s="144">
        <f t="shared" si="9"/>
        <v>3672.5</v>
      </c>
      <c r="N12" s="144">
        <f t="shared" si="10"/>
        <v>3954.9999999999995</v>
      </c>
      <c r="O12" s="144">
        <f t="shared" si="11"/>
        <v>4237.5</v>
      </c>
      <c r="P12" s="144">
        <f t="shared" si="20"/>
        <v>4520</v>
      </c>
      <c r="Q12" s="144">
        <f t="shared" si="21"/>
        <v>4802.5</v>
      </c>
      <c r="R12" s="144">
        <f t="shared" si="22"/>
        <v>5085</v>
      </c>
      <c r="S12" s="144">
        <f t="shared" si="12"/>
        <v>5367.5</v>
      </c>
      <c r="T12" s="144">
        <f t="shared" si="13"/>
        <v>5650</v>
      </c>
      <c r="U12" s="144">
        <f t="shared" si="14"/>
        <v>5932.5</v>
      </c>
      <c r="V12" s="144">
        <f t="shared" si="15"/>
        <v>6215.0000000000009</v>
      </c>
      <c r="W12" s="144">
        <f t="shared" si="16"/>
        <v>6497.4999999999991</v>
      </c>
      <c r="X12" s="144">
        <f t="shared" si="17"/>
        <v>6780</v>
      </c>
      <c r="Y12" s="145">
        <f t="shared" si="18"/>
        <v>7062.5</v>
      </c>
      <c r="Z12" s="145">
        <f t="shared" si="0"/>
        <v>7768.7500000000009</v>
      </c>
      <c r="AA12" s="145">
        <f t="shared" si="0"/>
        <v>8475</v>
      </c>
      <c r="AB12" s="145">
        <f t="shared" si="0"/>
        <v>9181.25</v>
      </c>
      <c r="AC12" s="145">
        <f t="shared" si="0"/>
        <v>9887.4999999999982</v>
      </c>
      <c r="AD12" s="145">
        <f t="shared" si="0"/>
        <v>10593.75</v>
      </c>
      <c r="AE12" s="268" t="s">
        <v>331</v>
      </c>
      <c r="AF12" s="269" t="s">
        <v>332</v>
      </c>
    </row>
    <row r="13" spans="1:32" ht="15.75">
      <c r="A13" s="599"/>
      <c r="B13" s="155" t="s">
        <v>157</v>
      </c>
      <c r="C13" s="144">
        <f t="shared" si="1"/>
        <v>847.5</v>
      </c>
      <c r="D13" s="144">
        <f t="shared" si="2"/>
        <v>1130</v>
      </c>
      <c r="E13" s="144">
        <f t="shared" si="3"/>
        <v>1412.5</v>
      </c>
      <c r="F13" s="144">
        <f t="shared" si="4"/>
        <v>1695</v>
      </c>
      <c r="G13" s="144">
        <f t="shared" si="5"/>
        <v>1977.4999999999998</v>
      </c>
      <c r="H13" s="144">
        <f t="shared" si="19"/>
        <v>2260</v>
      </c>
      <c r="I13" s="494">
        <f t="shared" si="6"/>
        <v>2542.5</v>
      </c>
      <c r="J13" s="439">
        <v>2825</v>
      </c>
      <c r="K13" s="204">
        <f t="shared" si="7"/>
        <v>3107.5000000000005</v>
      </c>
      <c r="L13" s="144">
        <f t="shared" si="8"/>
        <v>3390</v>
      </c>
      <c r="M13" s="144">
        <f t="shared" si="9"/>
        <v>3672.5</v>
      </c>
      <c r="N13" s="144">
        <f t="shared" si="10"/>
        <v>3954.9999999999995</v>
      </c>
      <c r="O13" s="144">
        <f t="shared" si="11"/>
        <v>4237.5</v>
      </c>
      <c r="P13" s="144">
        <f t="shared" si="20"/>
        <v>4520</v>
      </c>
      <c r="Q13" s="144">
        <f t="shared" si="21"/>
        <v>4802.5</v>
      </c>
      <c r="R13" s="144">
        <f t="shared" si="22"/>
        <v>5085</v>
      </c>
      <c r="S13" s="144">
        <f t="shared" si="12"/>
        <v>5367.5</v>
      </c>
      <c r="T13" s="144">
        <f t="shared" si="13"/>
        <v>5650</v>
      </c>
      <c r="U13" s="144">
        <f t="shared" si="14"/>
        <v>5932.5</v>
      </c>
      <c r="V13" s="144">
        <f t="shared" si="15"/>
        <v>6215.0000000000009</v>
      </c>
      <c r="W13" s="144">
        <f t="shared" si="16"/>
        <v>6497.4999999999991</v>
      </c>
      <c r="X13" s="144">
        <f t="shared" si="17"/>
        <v>6780</v>
      </c>
      <c r="Y13" s="145">
        <f t="shared" si="18"/>
        <v>7062.5</v>
      </c>
      <c r="Z13" s="145">
        <f t="shared" si="0"/>
        <v>7768.7500000000009</v>
      </c>
      <c r="AA13" s="145">
        <f t="shared" si="0"/>
        <v>8475</v>
      </c>
      <c r="AB13" s="145">
        <f t="shared" si="0"/>
        <v>9181.25</v>
      </c>
      <c r="AC13" s="145">
        <f t="shared" si="0"/>
        <v>9887.4999999999982</v>
      </c>
      <c r="AD13" s="145">
        <f t="shared" si="0"/>
        <v>10593.75</v>
      </c>
      <c r="AE13" s="268" t="s">
        <v>334</v>
      </c>
      <c r="AF13" s="269" t="s">
        <v>335</v>
      </c>
    </row>
    <row r="14" spans="1:32" ht="15.75">
      <c r="A14" s="599"/>
      <c r="B14" s="155" t="s">
        <v>2</v>
      </c>
      <c r="C14" s="144">
        <f t="shared" si="1"/>
        <v>847.5</v>
      </c>
      <c r="D14" s="144">
        <f t="shared" si="2"/>
        <v>1130</v>
      </c>
      <c r="E14" s="144">
        <f t="shared" si="3"/>
        <v>1412.5</v>
      </c>
      <c r="F14" s="144">
        <f t="shared" si="4"/>
        <v>1695</v>
      </c>
      <c r="G14" s="144">
        <f t="shared" si="5"/>
        <v>1977.4999999999998</v>
      </c>
      <c r="H14" s="144">
        <f t="shared" si="19"/>
        <v>2260</v>
      </c>
      <c r="I14" s="494">
        <f t="shared" si="6"/>
        <v>2542.5</v>
      </c>
      <c r="J14" s="439">
        <v>2825</v>
      </c>
      <c r="K14" s="204">
        <f t="shared" si="7"/>
        <v>3107.5000000000005</v>
      </c>
      <c r="L14" s="144">
        <f t="shared" si="8"/>
        <v>3390</v>
      </c>
      <c r="M14" s="144">
        <f t="shared" si="9"/>
        <v>3672.5</v>
      </c>
      <c r="N14" s="144">
        <f t="shared" si="10"/>
        <v>3954.9999999999995</v>
      </c>
      <c r="O14" s="144">
        <f t="shared" si="11"/>
        <v>4237.5</v>
      </c>
      <c r="P14" s="144">
        <f t="shared" si="20"/>
        <v>4520</v>
      </c>
      <c r="Q14" s="144">
        <f t="shared" si="21"/>
        <v>4802.5</v>
      </c>
      <c r="R14" s="144">
        <f t="shared" si="22"/>
        <v>5085</v>
      </c>
      <c r="S14" s="144">
        <f t="shared" si="12"/>
        <v>5367.5</v>
      </c>
      <c r="T14" s="144">
        <f t="shared" si="13"/>
        <v>5650</v>
      </c>
      <c r="U14" s="144">
        <f t="shared" si="14"/>
        <v>5932.5</v>
      </c>
      <c r="V14" s="144">
        <f t="shared" si="15"/>
        <v>6215.0000000000009</v>
      </c>
      <c r="W14" s="144">
        <f t="shared" si="16"/>
        <v>6497.4999999999991</v>
      </c>
      <c r="X14" s="144">
        <f t="shared" si="17"/>
        <v>6780</v>
      </c>
      <c r="Y14" s="145">
        <f t="shared" si="18"/>
        <v>7062.5</v>
      </c>
      <c r="Z14" s="145">
        <f t="shared" si="0"/>
        <v>7768.7500000000009</v>
      </c>
      <c r="AA14" s="145">
        <f t="shared" si="0"/>
        <v>8475</v>
      </c>
      <c r="AB14" s="145">
        <f t="shared" si="0"/>
        <v>9181.25</v>
      </c>
      <c r="AC14" s="145">
        <f t="shared" si="0"/>
        <v>9887.4999999999982</v>
      </c>
      <c r="AD14" s="145">
        <f t="shared" si="0"/>
        <v>10593.75</v>
      </c>
      <c r="AE14" s="268" t="s">
        <v>331</v>
      </c>
      <c r="AF14" s="269" t="s">
        <v>332</v>
      </c>
    </row>
    <row r="15" spans="1:32" ht="16.5" thickBot="1">
      <c r="A15" s="685"/>
      <c r="B15" s="163" t="s">
        <v>3</v>
      </c>
      <c r="C15" s="130">
        <f t="shared" si="1"/>
        <v>847.5</v>
      </c>
      <c r="D15" s="130">
        <f t="shared" si="2"/>
        <v>1130</v>
      </c>
      <c r="E15" s="130">
        <f t="shared" si="3"/>
        <v>1412.5</v>
      </c>
      <c r="F15" s="130">
        <f t="shared" si="4"/>
        <v>1695</v>
      </c>
      <c r="G15" s="130">
        <f t="shared" si="5"/>
        <v>1977.4999999999998</v>
      </c>
      <c r="H15" s="130">
        <f t="shared" si="19"/>
        <v>2260</v>
      </c>
      <c r="I15" s="131">
        <f t="shared" si="6"/>
        <v>2542.5</v>
      </c>
      <c r="J15" s="439">
        <v>2825</v>
      </c>
      <c r="K15" s="206">
        <f t="shared" si="7"/>
        <v>3107.5000000000005</v>
      </c>
      <c r="L15" s="130">
        <f t="shared" si="8"/>
        <v>3390</v>
      </c>
      <c r="M15" s="130">
        <f t="shared" si="9"/>
        <v>3672.5</v>
      </c>
      <c r="N15" s="130">
        <f t="shared" si="10"/>
        <v>3954.9999999999995</v>
      </c>
      <c r="O15" s="130">
        <f t="shared" si="11"/>
        <v>4237.5</v>
      </c>
      <c r="P15" s="130">
        <f t="shared" si="20"/>
        <v>4520</v>
      </c>
      <c r="Q15" s="130">
        <f t="shared" si="21"/>
        <v>4802.5</v>
      </c>
      <c r="R15" s="130">
        <f t="shared" si="22"/>
        <v>5085</v>
      </c>
      <c r="S15" s="130">
        <f t="shared" si="12"/>
        <v>5367.5</v>
      </c>
      <c r="T15" s="130">
        <f t="shared" si="13"/>
        <v>5650</v>
      </c>
      <c r="U15" s="130">
        <f t="shared" si="14"/>
        <v>5932.5</v>
      </c>
      <c r="V15" s="130">
        <f t="shared" si="15"/>
        <v>6215.0000000000009</v>
      </c>
      <c r="W15" s="130">
        <f t="shared" si="16"/>
        <v>6497.4999999999991</v>
      </c>
      <c r="X15" s="130">
        <f t="shared" si="17"/>
        <v>6780</v>
      </c>
      <c r="Y15" s="131">
        <f t="shared" si="18"/>
        <v>7062.5</v>
      </c>
      <c r="Z15" s="131">
        <f t="shared" si="0"/>
        <v>7768.7500000000009</v>
      </c>
      <c r="AA15" s="131">
        <f t="shared" si="0"/>
        <v>8475</v>
      </c>
      <c r="AB15" s="131">
        <f t="shared" si="0"/>
        <v>9181.25</v>
      </c>
      <c r="AC15" s="131">
        <f t="shared" si="0"/>
        <v>9887.4999999999982</v>
      </c>
      <c r="AD15" s="131">
        <f t="shared" si="0"/>
        <v>10593.75</v>
      </c>
      <c r="AE15" s="270" t="s">
        <v>336</v>
      </c>
      <c r="AF15" s="271" t="s">
        <v>337</v>
      </c>
    </row>
    <row r="16" spans="1:32" ht="15.75">
      <c r="A16" s="611">
        <v>2</v>
      </c>
      <c r="B16" s="154" t="s">
        <v>118</v>
      </c>
      <c r="C16" s="139">
        <f t="shared" si="1"/>
        <v>1058.7</v>
      </c>
      <c r="D16" s="139">
        <f t="shared" si="2"/>
        <v>1411.6000000000001</v>
      </c>
      <c r="E16" s="139">
        <f t="shared" si="3"/>
        <v>1764.5</v>
      </c>
      <c r="F16" s="139">
        <f t="shared" si="4"/>
        <v>2117.4</v>
      </c>
      <c r="G16" s="139">
        <f t="shared" si="5"/>
        <v>2470.2999999999997</v>
      </c>
      <c r="H16" s="139">
        <f t="shared" si="19"/>
        <v>2823.2000000000003</v>
      </c>
      <c r="I16" s="140">
        <f t="shared" si="6"/>
        <v>3176.1</v>
      </c>
      <c r="J16" s="439">
        <v>3529</v>
      </c>
      <c r="K16" s="203">
        <f t="shared" si="7"/>
        <v>3881.9</v>
      </c>
      <c r="L16" s="139">
        <f t="shared" si="8"/>
        <v>4234.8</v>
      </c>
      <c r="M16" s="139">
        <f t="shared" si="9"/>
        <v>4587.7</v>
      </c>
      <c r="N16" s="139">
        <f t="shared" si="10"/>
        <v>4940.5999999999995</v>
      </c>
      <c r="O16" s="139">
        <f t="shared" si="11"/>
        <v>5293.5</v>
      </c>
      <c r="P16" s="139">
        <f t="shared" si="20"/>
        <v>5646.4000000000005</v>
      </c>
      <c r="Q16" s="139">
        <f t="shared" si="21"/>
        <v>5999.3</v>
      </c>
      <c r="R16" s="139">
        <f t="shared" si="22"/>
        <v>6352.2</v>
      </c>
      <c r="S16" s="139">
        <f t="shared" si="12"/>
        <v>6705.0999999999995</v>
      </c>
      <c r="T16" s="139">
        <f t="shared" si="13"/>
        <v>7058</v>
      </c>
      <c r="U16" s="139">
        <f t="shared" si="14"/>
        <v>7410.9000000000005</v>
      </c>
      <c r="V16" s="139">
        <f t="shared" si="15"/>
        <v>7763.8</v>
      </c>
      <c r="W16" s="139">
        <f t="shared" si="16"/>
        <v>8116.7</v>
      </c>
      <c r="X16" s="139">
        <f t="shared" si="17"/>
        <v>8469.6</v>
      </c>
      <c r="Y16" s="140">
        <f t="shared" si="18"/>
        <v>8822.5</v>
      </c>
      <c r="Z16" s="140">
        <f t="shared" si="0"/>
        <v>9704.75</v>
      </c>
      <c r="AA16" s="140">
        <f t="shared" si="0"/>
        <v>10587</v>
      </c>
      <c r="AB16" s="140">
        <f t="shared" si="0"/>
        <v>11469.25</v>
      </c>
      <c r="AC16" s="140">
        <f t="shared" si="0"/>
        <v>12351.499999999998</v>
      </c>
      <c r="AD16" s="140">
        <f t="shared" si="0"/>
        <v>13233.75</v>
      </c>
      <c r="AE16" s="266" t="s">
        <v>331</v>
      </c>
      <c r="AF16" s="267" t="s">
        <v>332</v>
      </c>
    </row>
    <row r="17" spans="1:32" ht="15.75">
      <c r="A17" s="612"/>
      <c r="B17" s="155" t="s">
        <v>338</v>
      </c>
      <c r="C17" s="144">
        <f t="shared" si="1"/>
        <v>1058.7</v>
      </c>
      <c r="D17" s="144">
        <f t="shared" si="2"/>
        <v>1411.6000000000001</v>
      </c>
      <c r="E17" s="144">
        <f t="shared" si="3"/>
        <v>1764.5</v>
      </c>
      <c r="F17" s="144">
        <f t="shared" si="4"/>
        <v>2117.4</v>
      </c>
      <c r="G17" s="144">
        <f t="shared" si="5"/>
        <v>2470.2999999999997</v>
      </c>
      <c r="H17" s="144">
        <f t="shared" si="19"/>
        <v>2823.2000000000003</v>
      </c>
      <c r="I17" s="288">
        <f t="shared" si="6"/>
        <v>3176.1</v>
      </c>
      <c r="J17" s="439">
        <v>3529</v>
      </c>
      <c r="K17" s="204">
        <f t="shared" si="7"/>
        <v>3881.9</v>
      </c>
      <c r="L17" s="144">
        <f t="shared" si="8"/>
        <v>4234.8</v>
      </c>
      <c r="M17" s="144">
        <f t="shared" si="9"/>
        <v>4587.7</v>
      </c>
      <c r="N17" s="144">
        <f t="shared" si="10"/>
        <v>4940.5999999999995</v>
      </c>
      <c r="O17" s="144">
        <f t="shared" si="11"/>
        <v>5293.5</v>
      </c>
      <c r="P17" s="144">
        <f t="shared" si="20"/>
        <v>5646.4000000000005</v>
      </c>
      <c r="Q17" s="144">
        <f t="shared" si="21"/>
        <v>5999.3</v>
      </c>
      <c r="R17" s="144">
        <f t="shared" si="22"/>
        <v>6352.2</v>
      </c>
      <c r="S17" s="144">
        <f t="shared" si="12"/>
        <v>6705.0999999999995</v>
      </c>
      <c r="T17" s="144">
        <f t="shared" si="13"/>
        <v>7058</v>
      </c>
      <c r="U17" s="144">
        <f t="shared" si="14"/>
        <v>7410.9000000000005</v>
      </c>
      <c r="V17" s="144">
        <f t="shared" si="15"/>
        <v>7763.8</v>
      </c>
      <c r="W17" s="144">
        <f t="shared" si="16"/>
        <v>8116.7</v>
      </c>
      <c r="X17" s="144">
        <f t="shared" si="17"/>
        <v>8469.6</v>
      </c>
      <c r="Y17" s="145">
        <f t="shared" si="18"/>
        <v>8822.5</v>
      </c>
      <c r="Z17" s="145">
        <f t="shared" si="0"/>
        <v>9704.75</v>
      </c>
      <c r="AA17" s="145">
        <f t="shared" si="0"/>
        <v>10587</v>
      </c>
      <c r="AB17" s="145">
        <f t="shared" si="0"/>
        <v>11469.25</v>
      </c>
      <c r="AC17" s="145">
        <f t="shared" si="0"/>
        <v>12351.499999999998</v>
      </c>
      <c r="AD17" s="145">
        <f t="shared" si="0"/>
        <v>13233.75</v>
      </c>
      <c r="AE17" s="268" t="s">
        <v>339</v>
      </c>
      <c r="AF17" s="269" t="s">
        <v>340</v>
      </c>
    </row>
    <row r="18" spans="1:32" ht="15.75">
      <c r="A18" s="612"/>
      <c r="B18" s="155" t="s">
        <v>341</v>
      </c>
      <c r="C18" s="144">
        <f t="shared" si="1"/>
        <v>1058.7</v>
      </c>
      <c r="D18" s="144">
        <f t="shared" si="2"/>
        <v>1411.6000000000001</v>
      </c>
      <c r="E18" s="144">
        <f t="shared" si="3"/>
        <v>1764.5</v>
      </c>
      <c r="F18" s="144">
        <f t="shared" si="4"/>
        <v>2117.4</v>
      </c>
      <c r="G18" s="144">
        <f t="shared" si="5"/>
        <v>2470.2999999999997</v>
      </c>
      <c r="H18" s="144">
        <f t="shared" si="19"/>
        <v>2823.2000000000003</v>
      </c>
      <c r="I18" s="288">
        <f t="shared" si="6"/>
        <v>3176.1</v>
      </c>
      <c r="J18" s="439">
        <v>3529</v>
      </c>
      <c r="K18" s="204">
        <f t="shared" si="7"/>
        <v>3881.9</v>
      </c>
      <c r="L18" s="144">
        <f t="shared" si="8"/>
        <v>4234.8</v>
      </c>
      <c r="M18" s="144">
        <f t="shared" si="9"/>
        <v>4587.7</v>
      </c>
      <c r="N18" s="144">
        <f t="shared" si="10"/>
        <v>4940.5999999999995</v>
      </c>
      <c r="O18" s="144">
        <f t="shared" si="11"/>
        <v>5293.5</v>
      </c>
      <c r="P18" s="144">
        <f t="shared" si="20"/>
        <v>5646.4000000000005</v>
      </c>
      <c r="Q18" s="144">
        <f t="shared" si="21"/>
        <v>5999.3</v>
      </c>
      <c r="R18" s="144">
        <f t="shared" si="22"/>
        <v>6352.2</v>
      </c>
      <c r="S18" s="144">
        <f t="shared" si="12"/>
        <v>6705.0999999999995</v>
      </c>
      <c r="T18" s="144">
        <f t="shared" si="13"/>
        <v>7058</v>
      </c>
      <c r="U18" s="144">
        <f t="shared" si="14"/>
        <v>7410.9000000000005</v>
      </c>
      <c r="V18" s="144">
        <f t="shared" si="15"/>
        <v>7763.8</v>
      </c>
      <c r="W18" s="144">
        <f t="shared" si="16"/>
        <v>8116.7</v>
      </c>
      <c r="X18" s="144">
        <f t="shared" si="17"/>
        <v>8469.6</v>
      </c>
      <c r="Y18" s="145">
        <f t="shared" si="18"/>
        <v>8822.5</v>
      </c>
      <c r="Z18" s="145">
        <f t="shared" si="0"/>
        <v>9704.75</v>
      </c>
      <c r="AA18" s="145">
        <f t="shared" si="0"/>
        <v>10587</v>
      </c>
      <c r="AB18" s="145">
        <f t="shared" si="0"/>
        <v>11469.25</v>
      </c>
      <c r="AC18" s="145">
        <f t="shared" si="0"/>
        <v>12351.499999999998</v>
      </c>
      <c r="AD18" s="145">
        <f t="shared" si="0"/>
        <v>13233.75</v>
      </c>
      <c r="AE18" s="268" t="s">
        <v>331</v>
      </c>
      <c r="AF18" s="269" t="s">
        <v>332</v>
      </c>
    </row>
    <row r="19" spans="1:32" ht="15.75">
      <c r="A19" s="612"/>
      <c r="B19" s="155" t="s">
        <v>287</v>
      </c>
      <c r="C19" s="144">
        <f t="shared" si="1"/>
        <v>1058.7</v>
      </c>
      <c r="D19" s="144">
        <f t="shared" si="2"/>
        <v>1411.6000000000001</v>
      </c>
      <c r="E19" s="144">
        <f t="shared" si="3"/>
        <v>1764.5</v>
      </c>
      <c r="F19" s="144">
        <f t="shared" si="4"/>
        <v>2117.4</v>
      </c>
      <c r="G19" s="144">
        <f t="shared" si="5"/>
        <v>2470.2999999999997</v>
      </c>
      <c r="H19" s="144">
        <f t="shared" si="19"/>
        <v>2823.2000000000003</v>
      </c>
      <c r="I19" s="288">
        <f t="shared" si="6"/>
        <v>3176.1</v>
      </c>
      <c r="J19" s="439">
        <v>3529</v>
      </c>
      <c r="K19" s="204">
        <f t="shared" si="7"/>
        <v>3881.9</v>
      </c>
      <c r="L19" s="144">
        <f t="shared" si="8"/>
        <v>4234.8</v>
      </c>
      <c r="M19" s="144">
        <f t="shared" si="9"/>
        <v>4587.7</v>
      </c>
      <c r="N19" s="144">
        <f t="shared" si="10"/>
        <v>4940.5999999999995</v>
      </c>
      <c r="O19" s="144">
        <f t="shared" si="11"/>
        <v>5293.5</v>
      </c>
      <c r="P19" s="144">
        <f t="shared" si="20"/>
        <v>5646.4000000000005</v>
      </c>
      <c r="Q19" s="144">
        <f t="shared" si="21"/>
        <v>5999.3</v>
      </c>
      <c r="R19" s="144">
        <f t="shared" si="22"/>
        <v>6352.2</v>
      </c>
      <c r="S19" s="144">
        <f t="shared" si="12"/>
        <v>6705.0999999999995</v>
      </c>
      <c r="T19" s="144">
        <f t="shared" si="13"/>
        <v>7058</v>
      </c>
      <c r="U19" s="144">
        <f t="shared" si="14"/>
        <v>7410.9000000000005</v>
      </c>
      <c r="V19" s="144">
        <f t="shared" si="15"/>
        <v>7763.8</v>
      </c>
      <c r="W19" s="144">
        <f t="shared" si="16"/>
        <v>8116.7</v>
      </c>
      <c r="X19" s="144">
        <f t="shared" si="17"/>
        <v>8469.6</v>
      </c>
      <c r="Y19" s="145">
        <f t="shared" si="18"/>
        <v>8822.5</v>
      </c>
      <c r="Z19" s="145">
        <f t="shared" si="0"/>
        <v>9704.75</v>
      </c>
      <c r="AA19" s="145">
        <f t="shared" si="0"/>
        <v>10587</v>
      </c>
      <c r="AB19" s="145">
        <f t="shared" si="0"/>
        <v>11469.25</v>
      </c>
      <c r="AC19" s="145">
        <f t="shared" si="0"/>
        <v>12351.499999999998</v>
      </c>
      <c r="AD19" s="145">
        <f t="shared" si="0"/>
        <v>13233.75</v>
      </c>
      <c r="AE19" s="268" t="s">
        <v>331</v>
      </c>
      <c r="AF19" s="269" t="s">
        <v>332</v>
      </c>
    </row>
    <row r="20" spans="1:32" ht="15.75">
      <c r="A20" s="612"/>
      <c r="B20" s="155" t="s">
        <v>120</v>
      </c>
      <c r="C20" s="144">
        <f t="shared" si="1"/>
        <v>1058.7</v>
      </c>
      <c r="D20" s="144">
        <f t="shared" si="2"/>
        <v>1411.6000000000001</v>
      </c>
      <c r="E20" s="144">
        <f t="shared" si="3"/>
        <v>1764.5</v>
      </c>
      <c r="F20" s="144">
        <f t="shared" si="4"/>
        <v>2117.4</v>
      </c>
      <c r="G20" s="144">
        <f t="shared" si="5"/>
        <v>2470.2999999999997</v>
      </c>
      <c r="H20" s="144">
        <f t="shared" si="19"/>
        <v>2823.2000000000003</v>
      </c>
      <c r="I20" s="288">
        <f t="shared" si="6"/>
        <v>3176.1</v>
      </c>
      <c r="J20" s="439">
        <v>3529</v>
      </c>
      <c r="K20" s="204">
        <f t="shared" si="7"/>
        <v>3881.9</v>
      </c>
      <c r="L20" s="144">
        <f t="shared" si="8"/>
        <v>4234.8</v>
      </c>
      <c r="M20" s="144">
        <f t="shared" si="9"/>
        <v>4587.7</v>
      </c>
      <c r="N20" s="144">
        <f t="shared" si="10"/>
        <v>4940.5999999999995</v>
      </c>
      <c r="O20" s="144">
        <f t="shared" si="11"/>
        <v>5293.5</v>
      </c>
      <c r="P20" s="144">
        <f t="shared" si="20"/>
        <v>5646.4000000000005</v>
      </c>
      <c r="Q20" s="144">
        <f t="shared" si="21"/>
        <v>5999.3</v>
      </c>
      <c r="R20" s="144">
        <f t="shared" si="22"/>
        <v>6352.2</v>
      </c>
      <c r="S20" s="144">
        <f t="shared" si="12"/>
        <v>6705.0999999999995</v>
      </c>
      <c r="T20" s="144">
        <f t="shared" si="13"/>
        <v>7058</v>
      </c>
      <c r="U20" s="144">
        <f t="shared" si="14"/>
        <v>7410.9000000000005</v>
      </c>
      <c r="V20" s="144">
        <f t="shared" si="15"/>
        <v>7763.8</v>
      </c>
      <c r="W20" s="144">
        <f t="shared" si="16"/>
        <v>8116.7</v>
      </c>
      <c r="X20" s="144">
        <f t="shared" si="17"/>
        <v>8469.6</v>
      </c>
      <c r="Y20" s="145">
        <f t="shared" si="18"/>
        <v>8822.5</v>
      </c>
      <c r="Z20" s="145">
        <f t="shared" si="0"/>
        <v>9704.75</v>
      </c>
      <c r="AA20" s="145">
        <f t="shared" si="0"/>
        <v>10587</v>
      </c>
      <c r="AB20" s="145">
        <f t="shared" si="0"/>
        <v>11469.25</v>
      </c>
      <c r="AC20" s="145">
        <f t="shared" si="0"/>
        <v>12351.499999999998</v>
      </c>
      <c r="AD20" s="145">
        <f t="shared" si="0"/>
        <v>13233.75</v>
      </c>
      <c r="AE20" s="268" t="s">
        <v>331</v>
      </c>
      <c r="AF20" s="269" t="s">
        <v>332</v>
      </c>
    </row>
    <row r="21" spans="1:32" ht="15.75">
      <c r="A21" s="612"/>
      <c r="B21" s="155" t="s">
        <v>121</v>
      </c>
      <c r="C21" s="144">
        <f t="shared" si="1"/>
        <v>1058.7</v>
      </c>
      <c r="D21" s="144">
        <f t="shared" si="2"/>
        <v>1411.6000000000001</v>
      </c>
      <c r="E21" s="144">
        <f t="shared" si="3"/>
        <v>1764.5</v>
      </c>
      <c r="F21" s="144">
        <f t="shared" si="4"/>
        <v>2117.4</v>
      </c>
      <c r="G21" s="144">
        <f t="shared" si="5"/>
        <v>2470.2999999999997</v>
      </c>
      <c r="H21" s="144">
        <f t="shared" si="19"/>
        <v>2823.2000000000003</v>
      </c>
      <c r="I21" s="288">
        <f t="shared" si="6"/>
        <v>3176.1</v>
      </c>
      <c r="J21" s="439">
        <v>3529</v>
      </c>
      <c r="K21" s="204">
        <f t="shared" si="7"/>
        <v>3881.9</v>
      </c>
      <c r="L21" s="144">
        <f t="shared" si="8"/>
        <v>4234.8</v>
      </c>
      <c r="M21" s="144">
        <f t="shared" si="9"/>
        <v>4587.7</v>
      </c>
      <c r="N21" s="144">
        <f t="shared" si="10"/>
        <v>4940.5999999999995</v>
      </c>
      <c r="O21" s="144">
        <f t="shared" si="11"/>
        <v>5293.5</v>
      </c>
      <c r="P21" s="144">
        <f t="shared" si="20"/>
        <v>5646.4000000000005</v>
      </c>
      <c r="Q21" s="144">
        <f t="shared" si="21"/>
        <v>5999.3</v>
      </c>
      <c r="R21" s="144">
        <f t="shared" si="22"/>
        <v>6352.2</v>
      </c>
      <c r="S21" s="144">
        <f t="shared" si="12"/>
        <v>6705.0999999999995</v>
      </c>
      <c r="T21" s="144">
        <f t="shared" si="13"/>
        <v>7058</v>
      </c>
      <c r="U21" s="144">
        <f t="shared" si="14"/>
        <v>7410.9000000000005</v>
      </c>
      <c r="V21" s="144">
        <f t="shared" si="15"/>
        <v>7763.8</v>
      </c>
      <c r="W21" s="144">
        <f t="shared" si="16"/>
        <v>8116.7</v>
      </c>
      <c r="X21" s="144">
        <f t="shared" si="17"/>
        <v>8469.6</v>
      </c>
      <c r="Y21" s="145">
        <f t="shared" si="18"/>
        <v>8822.5</v>
      </c>
      <c r="Z21" s="145">
        <f t="shared" si="0"/>
        <v>9704.75</v>
      </c>
      <c r="AA21" s="145">
        <f t="shared" si="0"/>
        <v>10587</v>
      </c>
      <c r="AB21" s="145">
        <f t="shared" si="0"/>
        <v>11469.25</v>
      </c>
      <c r="AC21" s="145">
        <f t="shared" si="0"/>
        <v>12351.499999999998</v>
      </c>
      <c r="AD21" s="145">
        <f t="shared" si="0"/>
        <v>13233.75</v>
      </c>
      <c r="AE21" s="268" t="s">
        <v>331</v>
      </c>
      <c r="AF21" s="269" t="s">
        <v>332</v>
      </c>
    </row>
    <row r="22" spans="1:32" ht="15.75">
      <c r="A22" s="612"/>
      <c r="B22" s="155" t="s">
        <v>4</v>
      </c>
      <c r="C22" s="144">
        <f t="shared" si="1"/>
        <v>1058.7</v>
      </c>
      <c r="D22" s="144">
        <f t="shared" si="2"/>
        <v>1411.6000000000001</v>
      </c>
      <c r="E22" s="144">
        <f t="shared" si="3"/>
        <v>1764.5</v>
      </c>
      <c r="F22" s="144">
        <f t="shared" si="4"/>
        <v>2117.4</v>
      </c>
      <c r="G22" s="144">
        <f t="shared" si="5"/>
        <v>2470.2999999999997</v>
      </c>
      <c r="H22" s="144">
        <f t="shared" si="19"/>
        <v>2823.2000000000003</v>
      </c>
      <c r="I22" s="288">
        <f t="shared" si="6"/>
        <v>3176.1</v>
      </c>
      <c r="J22" s="439">
        <v>3529</v>
      </c>
      <c r="K22" s="204">
        <f t="shared" si="7"/>
        <v>3881.9</v>
      </c>
      <c r="L22" s="144">
        <f t="shared" si="8"/>
        <v>4234.8</v>
      </c>
      <c r="M22" s="144">
        <f t="shared" si="9"/>
        <v>4587.7</v>
      </c>
      <c r="N22" s="144">
        <f t="shared" si="10"/>
        <v>4940.5999999999995</v>
      </c>
      <c r="O22" s="144">
        <f t="shared" si="11"/>
        <v>5293.5</v>
      </c>
      <c r="P22" s="144">
        <f t="shared" si="20"/>
        <v>5646.4000000000005</v>
      </c>
      <c r="Q22" s="144">
        <f t="shared" si="21"/>
        <v>5999.3</v>
      </c>
      <c r="R22" s="144">
        <f t="shared" si="22"/>
        <v>6352.2</v>
      </c>
      <c r="S22" s="144">
        <f t="shared" si="12"/>
        <v>6705.0999999999995</v>
      </c>
      <c r="T22" s="144">
        <f t="shared" si="13"/>
        <v>7058</v>
      </c>
      <c r="U22" s="144">
        <f t="shared" si="14"/>
        <v>7410.9000000000005</v>
      </c>
      <c r="V22" s="144">
        <f t="shared" si="15"/>
        <v>7763.8</v>
      </c>
      <c r="W22" s="144">
        <f t="shared" si="16"/>
        <v>8116.7</v>
      </c>
      <c r="X22" s="144">
        <f t="shared" si="17"/>
        <v>8469.6</v>
      </c>
      <c r="Y22" s="145">
        <f t="shared" si="18"/>
        <v>8822.5</v>
      </c>
      <c r="Z22" s="145">
        <f t="shared" si="18"/>
        <v>9704.75</v>
      </c>
      <c r="AA22" s="145">
        <f t="shared" si="18"/>
        <v>10587</v>
      </c>
      <c r="AB22" s="145">
        <f t="shared" si="18"/>
        <v>11469.25</v>
      </c>
      <c r="AC22" s="145">
        <f t="shared" si="18"/>
        <v>12351.499999999998</v>
      </c>
      <c r="AD22" s="145">
        <f t="shared" si="18"/>
        <v>13233.75</v>
      </c>
      <c r="AE22" s="268" t="s">
        <v>331</v>
      </c>
      <c r="AF22" s="269" t="s">
        <v>332</v>
      </c>
    </row>
    <row r="23" spans="1:32" ht="15.75">
      <c r="A23" s="612"/>
      <c r="B23" s="155" t="s">
        <v>122</v>
      </c>
      <c r="C23" s="144">
        <f t="shared" si="1"/>
        <v>1058.7</v>
      </c>
      <c r="D23" s="144">
        <f t="shared" si="2"/>
        <v>1411.6000000000001</v>
      </c>
      <c r="E23" s="144">
        <f t="shared" si="3"/>
        <v>1764.5</v>
      </c>
      <c r="F23" s="144">
        <f t="shared" si="4"/>
        <v>2117.4</v>
      </c>
      <c r="G23" s="144">
        <f t="shared" si="5"/>
        <v>2470.2999999999997</v>
      </c>
      <c r="H23" s="144">
        <f t="shared" si="19"/>
        <v>2823.2000000000003</v>
      </c>
      <c r="I23" s="288">
        <f t="shared" si="6"/>
        <v>3176.1</v>
      </c>
      <c r="J23" s="439">
        <v>3529</v>
      </c>
      <c r="K23" s="204">
        <f t="shared" si="7"/>
        <v>3881.9</v>
      </c>
      <c r="L23" s="144">
        <f t="shared" si="8"/>
        <v>4234.8</v>
      </c>
      <c r="M23" s="144">
        <f t="shared" si="9"/>
        <v>4587.7</v>
      </c>
      <c r="N23" s="144">
        <f t="shared" si="10"/>
        <v>4940.5999999999995</v>
      </c>
      <c r="O23" s="144">
        <f t="shared" si="11"/>
        <v>5293.5</v>
      </c>
      <c r="P23" s="144">
        <f t="shared" si="20"/>
        <v>5646.4000000000005</v>
      </c>
      <c r="Q23" s="144">
        <f t="shared" si="21"/>
        <v>5999.3</v>
      </c>
      <c r="R23" s="144">
        <f t="shared" si="22"/>
        <v>6352.2</v>
      </c>
      <c r="S23" s="144">
        <f t="shared" si="12"/>
        <v>6705.0999999999995</v>
      </c>
      <c r="T23" s="144">
        <f t="shared" si="13"/>
        <v>7058</v>
      </c>
      <c r="U23" s="144">
        <f t="shared" si="14"/>
        <v>7410.9000000000005</v>
      </c>
      <c r="V23" s="144">
        <f t="shared" si="15"/>
        <v>7763.8</v>
      </c>
      <c r="W23" s="144">
        <f t="shared" si="16"/>
        <v>8116.7</v>
      </c>
      <c r="X23" s="144">
        <f t="shared" si="17"/>
        <v>8469.6</v>
      </c>
      <c r="Y23" s="145">
        <f t="shared" si="18"/>
        <v>8822.5</v>
      </c>
      <c r="Z23" s="145">
        <f t="shared" si="18"/>
        <v>9704.75</v>
      </c>
      <c r="AA23" s="145">
        <f t="shared" si="18"/>
        <v>10587</v>
      </c>
      <c r="AB23" s="145">
        <f t="shared" si="18"/>
        <v>11469.25</v>
      </c>
      <c r="AC23" s="145">
        <f t="shared" si="18"/>
        <v>12351.499999999998</v>
      </c>
      <c r="AD23" s="145">
        <f t="shared" si="18"/>
        <v>13233.75</v>
      </c>
      <c r="AE23" s="268" t="s">
        <v>342</v>
      </c>
      <c r="AF23" s="269" t="s">
        <v>343</v>
      </c>
    </row>
    <row r="24" spans="1:32" ht="15.75">
      <c r="A24" s="612"/>
      <c r="B24" s="155" t="s">
        <v>344</v>
      </c>
      <c r="C24" s="144">
        <f t="shared" si="1"/>
        <v>1058.7</v>
      </c>
      <c r="D24" s="144">
        <f t="shared" si="2"/>
        <v>1411.6000000000001</v>
      </c>
      <c r="E24" s="144">
        <f t="shared" si="3"/>
        <v>1764.5</v>
      </c>
      <c r="F24" s="144">
        <f t="shared" si="4"/>
        <v>2117.4</v>
      </c>
      <c r="G24" s="144">
        <f t="shared" si="5"/>
        <v>2470.2999999999997</v>
      </c>
      <c r="H24" s="144">
        <f t="shared" si="19"/>
        <v>2823.2000000000003</v>
      </c>
      <c r="I24" s="288">
        <f t="shared" si="6"/>
        <v>3176.1</v>
      </c>
      <c r="J24" s="439">
        <v>3529</v>
      </c>
      <c r="K24" s="204">
        <f t="shared" si="7"/>
        <v>3881.9</v>
      </c>
      <c r="L24" s="290">
        <f t="shared" si="8"/>
        <v>4234.8</v>
      </c>
      <c r="M24" s="144">
        <f t="shared" si="9"/>
        <v>4587.7</v>
      </c>
      <c r="N24" s="144">
        <f t="shared" si="10"/>
        <v>4940.5999999999995</v>
      </c>
      <c r="O24" s="144">
        <f t="shared" si="11"/>
        <v>5293.5</v>
      </c>
      <c r="P24" s="144">
        <f t="shared" si="20"/>
        <v>5646.4000000000005</v>
      </c>
      <c r="Q24" s="144">
        <f t="shared" si="21"/>
        <v>5999.3</v>
      </c>
      <c r="R24" s="144">
        <f t="shared" si="22"/>
        <v>6352.2</v>
      </c>
      <c r="S24" s="144">
        <f t="shared" si="12"/>
        <v>6705.0999999999995</v>
      </c>
      <c r="T24" s="144">
        <f t="shared" si="13"/>
        <v>7058</v>
      </c>
      <c r="U24" s="144">
        <f t="shared" si="14"/>
        <v>7410.9000000000005</v>
      </c>
      <c r="V24" s="144">
        <f t="shared" si="15"/>
        <v>7763.8</v>
      </c>
      <c r="W24" s="144">
        <f t="shared" si="16"/>
        <v>8116.7</v>
      </c>
      <c r="X24" s="144">
        <f t="shared" si="17"/>
        <v>8469.6</v>
      </c>
      <c r="Y24" s="145">
        <f t="shared" si="18"/>
        <v>8822.5</v>
      </c>
      <c r="Z24" s="145">
        <f t="shared" si="18"/>
        <v>9704.75</v>
      </c>
      <c r="AA24" s="145">
        <f t="shared" si="18"/>
        <v>10587</v>
      </c>
      <c r="AB24" s="145">
        <f t="shared" si="18"/>
        <v>11469.25</v>
      </c>
      <c r="AC24" s="145">
        <f t="shared" si="18"/>
        <v>12351.499999999998</v>
      </c>
      <c r="AD24" s="145">
        <f t="shared" si="18"/>
        <v>13233.75</v>
      </c>
      <c r="AE24" s="268" t="s">
        <v>331</v>
      </c>
      <c r="AF24" s="269" t="s">
        <v>332</v>
      </c>
    </row>
    <row r="25" spans="1:32" ht="15.75">
      <c r="A25" s="612"/>
      <c r="B25" s="155" t="s">
        <v>345</v>
      </c>
      <c r="C25" s="144">
        <f t="shared" si="1"/>
        <v>1058.7</v>
      </c>
      <c r="D25" s="144">
        <f t="shared" si="2"/>
        <v>1411.6000000000001</v>
      </c>
      <c r="E25" s="144">
        <f t="shared" si="3"/>
        <v>1764.5</v>
      </c>
      <c r="F25" s="144">
        <f t="shared" si="4"/>
        <v>2117.4</v>
      </c>
      <c r="G25" s="144">
        <f t="shared" si="5"/>
        <v>2470.2999999999997</v>
      </c>
      <c r="H25" s="144">
        <f t="shared" si="19"/>
        <v>2823.2000000000003</v>
      </c>
      <c r="I25" s="288">
        <f t="shared" si="6"/>
        <v>3176.1</v>
      </c>
      <c r="J25" s="439">
        <v>3529</v>
      </c>
      <c r="K25" s="204">
        <f t="shared" si="7"/>
        <v>3881.9</v>
      </c>
      <c r="L25" s="144">
        <f t="shared" si="8"/>
        <v>4234.8</v>
      </c>
      <c r="M25" s="144">
        <f t="shared" si="9"/>
        <v>4587.7</v>
      </c>
      <c r="N25" s="144">
        <f t="shared" si="10"/>
        <v>4940.5999999999995</v>
      </c>
      <c r="O25" s="144">
        <f t="shared" si="11"/>
        <v>5293.5</v>
      </c>
      <c r="P25" s="144">
        <f t="shared" si="20"/>
        <v>5646.4000000000005</v>
      </c>
      <c r="Q25" s="144">
        <f t="shared" si="21"/>
        <v>5999.3</v>
      </c>
      <c r="R25" s="144">
        <f t="shared" si="22"/>
        <v>6352.2</v>
      </c>
      <c r="S25" s="144">
        <f t="shared" si="12"/>
        <v>6705.0999999999995</v>
      </c>
      <c r="T25" s="144">
        <f t="shared" si="13"/>
        <v>7058</v>
      </c>
      <c r="U25" s="144">
        <f t="shared" si="14"/>
        <v>7410.9000000000005</v>
      </c>
      <c r="V25" s="144">
        <f t="shared" si="15"/>
        <v>7763.8</v>
      </c>
      <c r="W25" s="144">
        <f t="shared" si="16"/>
        <v>8116.7</v>
      </c>
      <c r="X25" s="144">
        <f t="shared" si="17"/>
        <v>8469.6</v>
      </c>
      <c r="Y25" s="145">
        <f>J25*2.5</f>
        <v>8822.5</v>
      </c>
      <c r="Z25" s="145">
        <f t="shared" si="18"/>
        <v>9704.75</v>
      </c>
      <c r="AA25" s="145">
        <f t="shared" si="18"/>
        <v>10587</v>
      </c>
      <c r="AB25" s="145">
        <f t="shared" si="18"/>
        <v>11469.25</v>
      </c>
      <c r="AC25" s="145">
        <f t="shared" si="18"/>
        <v>12351.499999999998</v>
      </c>
      <c r="AD25" s="145">
        <f t="shared" si="18"/>
        <v>13233.75</v>
      </c>
      <c r="AE25" s="268" t="s">
        <v>331</v>
      </c>
      <c r="AF25" s="269" t="s">
        <v>332</v>
      </c>
    </row>
    <row r="26" spans="1:32" ht="15.75">
      <c r="A26" s="612"/>
      <c r="B26" s="155" t="s">
        <v>125</v>
      </c>
      <c r="C26" s="144">
        <f t="shared" si="1"/>
        <v>1058.7</v>
      </c>
      <c r="D26" s="144">
        <f t="shared" si="2"/>
        <v>1411.6000000000001</v>
      </c>
      <c r="E26" s="144">
        <f>J26*0.5</f>
        <v>1764.5</v>
      </c>
      <c r="F26" s="144">
        <f t="shared" si="4"/>
        <v>2117.4</v>
      </c>
      <c r="G26" s="144">
        <f t="shared" si="5"/>
        <v>2470.2999999999997</v>
      </c>
      <c r="H26" s="144">
        <f t="shared" si="19"/>
        <v>2823.2000000000003</v>
      </c>
      <c r="I26" s="288">
        <f t="shared" si="6"/>
        <v>3176.1</v>
      </c>
      <c r="J26" s="439">
        <v>3529</v>
      </c>
      <c r="K26" s="204">
        <f t="shared" si="7"/>
        <v>3881.9</v>
      </c>
      <c r="L26" s="144">
        <f t="shared" si="8"/>
        <v>4234.8</v>
      </c>
      <c r="M26" s="144">
        <f t="shared" si="9"/>
        <v>4587.7</v>
      </c>
      <c r="N26" s="144">
        <f t="shared" si="10"/>
        <v>4940.5999999999995</v>
      </c>
      <c r="O26" s="144">
        <f t="shared" si="11"/>
        <v>5293.5</v>
      </c>
      <c r="P26" s="144">
        <f t="shared" si="20"/>
        <v>5646.4000000000005</v>
      </c>
      <c r="Q26" s="144">
        <f t="shared" si="21"/>
        <v>5999.3</v>
      </c>
      <c r="R26" s="144">
        <f t="shared" si="22"/>
        <v>6352.2</v>
      </c>
      <c r="S26" s="144">
        <f t="shared" si="12"/>
        <v>6705.0999999999995</v>
      </c>
      <c r="T26" s="144">
        <f t="shared" si="13"/>
        <v>7058</v>
      </c>
      <c r="U26" s="144">
        <f t="shared" si="14"/>
        <v>7410.9000000000005</v>
      </c>
      <c r="V26" s="144">
        <f t="shared" si="15"/>
        <v>7763.8</v>
      </c>
      <c r="W26" s="144">
        <f t="shared" si="16"/>
        <v>8116.7</v>
      </c>
      <c r="X26" s="144">
        <f t="shared" si="17"/>
        <v>8469.6</v>
      </c>
      <c r="Y26" s="145">
        <f t="shared" si="18"/>
        <v>8822.5</v>
      </c>
      <c r="Z26" s="145">
        <f t="shared" si="18"/>
        <v>9704.75</v>
      </c>
      <c r="AA26" s="145">
        <f t="shared" si="18"/>
        <v>10587</v>
      </c>
      <c r="AB26" s="145">
        <f t="shared" si="18"/>
        <v>11469.25</v>
      </c>
      <c r="AC26" s="145">
        <f t="shared" si="18"/>
        <v>12351.499999999998</v>
      </c>
      <c r="AD26" s="145">
        <f t="shared" si="18"/>
        <v>13233.75</v>
      </c>
      <c r="AE26" s="268" t="s">
        <v>331</v>
      </c>
      <c r="AF26" s="269" t="s">
        <v>332</v>
      </c>
    </row>
    <row r="27" spans="1:32" ht="15.75">
      <c r="A27" s="612"/>
      <c r="B27" s="155" t="s">
        <v>126</v>
      </c>
      <c r="C27" s="144">
        <f t="shared" si="1"/>
        <v>1058.7</v>
      </c>
      <c r="D27" s="144">
        <f t="shared" si="2"/>
        <v>1411.6000000000001</v>
      </c>
      <c r="E27" s="144">
        <f>J27*0.5</f>
        <v>1764.5</v>
      </c>
      <c r="F27" s="144">
        <f t="shared" si="4"/>
        <v>2117.4</v>
      </c>
      <c r="G27" s="144">
        <f t="shared" si="5"/>
        <v>2470.2999999999997</v>
      </c>
      <c r="H27" s="144">
        <f t="shared" si="19"/>
        <v>2823.2000000000003</v>
      </c>
      <c r="I27" s="288">
        <f t="shared" si="6"/>
        <v>3176.1</v>
      </c>
      <c r="J27" s="439">
        <v>3529</v>
      </c>
      <c r="K27" s="204">
        <f t="shared" si="7"/>
        <v>3881.9</v>
      </c>
      <c r="L27" s="144">
        <f t="shared" si="8"/>
        <v>4234.8</v>
      </c>
      <c r="M27" s="144">
        <f t="shared" si="9"/>
        <v>4587.7</v>
      </c>
      <c r="N27" s="144">
        <f t="shared" si="10"/>
        <v>4940.5999999999995</v>
      </c>
      <c r="O27" s="144">
        <f t="shared" si="11"/>
        <v>5293.5</v>
      </c>
      <c r="P27" s="144">
        <f t="shared" si="20"/>
        <v>5646.4000000000005</v>
      </c>
      <c r="Q27" s="144">
        <f t="shared" si="21"/>
        <v>5999.3</v>
      </c>
      <c r="R27" s="144">
        <f t="shared" si="22"/>
        <v>6352.2</v>
      </c>
      <c r="S27" s="144">
        <f t="shared" si="12"/>
        <v>6705.0999999999995</v>
      </c>
      <c r="T27" s="144">
        <f t="shared" si="13"/>
        <v>7058</v>
      </c>
      <c r="U27" s="144">
        <f t="shared" si="14"/>
        <v>7410.9000000000005</v>
      </c>
      <c r="V27" s="144">
        <f t="shared" si="15"/>
        <v>7763.8</v>
      </c>
      <c r="W27" s="144">
        <f t="shared" si="16"/>
        <v>8116.7</v>
      </c>
      <c r="X27" s="144">
        <f t="shared" si="17"/>
        <v>8469.6</v>
      </c>
      <c r="Y27" s="145">
        <f t="shared" si="18"/>
        <v>8822.5</v>
      </c>
      <c r="Z27" s="145">
        <f t="shared" si="18"/>
        <v>9704.75</v>
      </c>
      <c r="AA27" s="145">
        <f t="shared" si="18"/>
        <v>10587</v>
      </c>
      <c r="AB27" s="145">
        <f t="shared" si="18"/>
        <v>11469.25</v>
      </c>
      <c r="AC27" s="145">
        <f t="shared" si="18"/>
        <v>12351.499999999998</v>
      </c>
      <c r="AD27" s="145">
        <f t="shared" si="18"/>
        <v>13233.75</v>
      </c>
      <c r="AE27" s="268" t="s">
        <v>331</v>
      </c>
      <c r="AF27" s="269" t="s">
        <v>332</v>
      </c>
    </row>
    <row r="28" spans="1:32" ht="15.75">
      <c r="A28" s="612"/>
      <c r="B28" s="256" t="s">
        <v>288</v>
      </c>
      <c r="C28" s="144">
        <f t="shared" si="1"/>
        <v>1058.7</v>
      </c>
      <c r="D28" s="144">
        <f t="shared" si="2"/>
        <v>1411.6000000000001</v>
      </c>
      <c r="E28" s="144">
        <f t="shared" si="3"/>
        <v>1764.5</v>
      </c>
      <c r="F28" s="144">
        <f t="shared" si="4"/>
        <v>2117.4</v>
      </c>
      <c r="G28" s="144">
        <f t="shared" si="5"/>
        <v>2470.2999999999997</v>
      </c>
      <c r="H28" s="144">
        <f t="shared" si="19"/>
        <v>2823.2000000000003</v>
      </c>
      <c r="I28" s="494">
        <f t="shared" si="6"/>
        <v>3176.1</v>
      </c>
      <c r="J28" s="439">
        <v>3529</v>
      </c>
      <c r="K28" s="204">
        <f t="shared" si="7"/>
        <v>3881.9</v>
      </c>
      <c r="L28" s="144">
        <f t="shared" si="8"/>
        <v>4234.8</v>
      </c>
      <c r="M28" s="144">
        <f t="shared" si="9"/>
        <v>4587.7</v>
      </c>
      <c r="N28" s="144">
        <f t="shared" si="10"/>
        <v>4940.5999999999995</v>
      </c>
      <c r="O28" s="144">
        <f t="shared" si="11"/>
        <v>5293.5</v>
      </c>
      <c r="P28" s="144">
        <f t="shared" si="20"/>
        <v>5646.4000000000005</v>
      </c>
      <c r="Q28" s="144">
        <f t="shared" si="21"/>
        <v>5999.3</v>
      </c>
      <c r="R28" s="144">
        <f t="shared" si="22"/>
        <v>6352.2</v>
      </c>
      <c r="S28" s="144">
        <f t="shared" si="12"/>
        <v>6705.0999999999995</v>
      </c>
      <c r="T28" s="144">
        <f t="shared" si="13"/>
        <v>7058</v>
      </c>
      <c r="U28" s="144">
        <f t="shared" si="14"/>
        <v>7410.9000000000005</v>
      </c>
      <c r="V28" s="144">
        <f t="shared" si="15"/>
        <v>7763.8</v>
      </c>
      <c r="W28" s="144">
        <f t="shared" si="16"/>
        <v>8116.7</v>
      </c>
      <c r="X28" s="144">
        <f t="shared" si="17"/>
        <v>8469.6</v>
      </c>
      <c r="Y28" s="145">
        <f t="shared" si="18"/>
        <v>8822.5</v>
      </c>
      <c r="Z28" s="145">
        <f t="shared" si="18"/>
        <v>9704.75</v>
      </c>
      <c r="AA28" s="145">
        <f t="shared" si="18"/>
        <v>10587</v>
      </c>
      <c r="AB28" s="145">
        <f t="shared" si="18"/>
        <v>11469.25</v>
      </c>
      <c r="AC28" s="145">
        <f t="shared" si="18"/>
        <v>12351.499999999998</v>
      </c>
      <c r="AD28" s="145">
        <f t="shared" si="18"/>
        <v>13233.75</v>
      </c>
      <c r="AE28" s="268" t="s">
        <v>331</v>
      </c>
      <c r="AF28" s="269" t="s">
        <v>332</v>
      </c>
    </row>
    <row r="29" spans="1:32" ht="15" customHeight="1">
      <c r="A29" s="677"/>
      <c r="B29" s="679" t="s">
        <v>289</v>
      </c>
      <c r="C29" s="144">
        <f t="shared" si="1"/>
        <v>1058.7</v>
      </c>
      <c r="D29" s="144">
        <f t="shared" si="2"/>
        <v>1411.6000000000001</v>
      </c>
      <c r="E29" s="144">
        <f t="shared" si="3"/>
        <v>1764.5</v>
      </c>
      <c r="F29" s="144">
        <f t="shared" si="4"/>
        <v>2117.4</v>
      </c>
      <c r="G29" s="144">
        <f t="shared" si="5"/>
        <v>2470.2999999999997</v>
      </c>
      <c r="H29" s="144">
        <f t="shared" si="19"/>
        <v>2823.2000000000003</v>
      </c>
      <c r="I29" s="494">
        <f t="shared" si="6"/>
        <v>3176.1</v>
      </c>
      <c r="J29" s="439">
        <v>3529</v>
      </c>
      <c r="K29" s="204">
        <f t="shared" si="7"/>
        <v>3881.9</v>
      </c>
      <c r="L29" s="144">
        <f t="shared" si="8"/>
        <v>4234.8</v>
      </c>
      <c r="M29" s="144">
        <f t="shared" si="9"/>
        <v>4587.7</v>
      </c>
      <c r="N29" s="144">
        <f t="shared" si="10"/>
        <v>4940.5999999999995</v>
      </c>
      <c r="O29" s="144">
        <f t="shared" si="11"/>
        <v>5293.5</v>
      </c>
      <c r="P29" s="144">
        <f t="shared" si="20"/>
        <v>5646.4000000000005</v>
      </c>
      <c r="Q29" s="144">
        <f t="shared" si="21"/>
        <v>5999.3</v>
      </c>
      <c r="R29" s="144">
        <f t="shared" si="22"/>
        <v>6352.2</v>
      </c>
      <c r="S29" s="144">
        <f t="shared" si="12"/>
        <v>6705.0999999999995</v>
      </c>
      <c r="T29" s="144">
        <f t="shared" si="13"/>
        <v>7058</v>
      </c>
      <c r="U29" s="144">
        <f t="shared" si="14"/>
        <v>7410.9000000000005</v>
      </c>
      <c r="V29" s="144">
        <f t="shared" si="15"/>
        <v>7763.8</v>
      </c>
      <c r="W29" s="144">
        <f t="shared" si="16"/>
        <v>8116.7</v>
      </c>
      <c r="X29" s="144">
        <f t="shared" si="17"/>
        <v>8469.6</v>
      </c>
      <c r="Y29" s="145">
        <f t="shared" si="18"/>
        <v>8822.5</v>
      </c>
      <c r="Z29" s="145">
        <f t="shared" si="18"/>
        <v>9704.75</v>
      </c>
      <c r="AA29" s="145">
        <f t="shared" si="18"/>
        <v>10587</v>
      </c>
      <c r="AB29" s="145">
        <f t="shared" si="18"/>
        <v>11469.25</v>
      </c>
      <c r="AC29" s="145">
        <f t="shared" si="18"/>
        <v>12351.499999999998</v>
      </c>
      <c r="AD29" s="145">
        <f t="shared" si="18"/>
        <v>13233.75</v>
      </c>
      <c r="AE29" s="681" t="s">
        <v>331</v>
      </c>
      <c r="AF29" s="682" t="s">
        <v>332</v>
      </c>
    </row>
    <row r="30" spans="1:32" ht="15" customHeight="1">
      <c r="A30" s="677"/>
      <c r="B30" s="680"/>
      <c r="C30" s="144">
        <f t="shared" si="1"/>
        <v>1058.7</v>
      </c>
      <c r="D30" s="144">
        <f t="shared" si="2"/>
        <v>1411.6000000000001</v>
      </c>
      <c r="E30" s="144">
        <f t="shared" si="3"/>
        <v>1764.5</v>
      </c>
      <c r="F30" s="144">
        <f t="shared" si="4"/>
        <v>2117.4</v>
      </c>
      <c r="G30" s="144">
        <f t="shared" si="5"/>
        <v>2470.2999999999997</v>
      </c>
      <c r="H30" s="144">
        <f t="shared" si="19"/>
        <v>2823.2000000000003</v>
      </c>
      <c r="I30" s="494">
        <f t="shared" si="6"/>
        <v>3176.1</v>
      </c>
      <c r="J30" s="439">
        <v>3529</v>
      </c>
      <c r="K30" s="204">
        <f t="shared" si="7"/>
        <v>3881.9</v>
      </c>
      <c r="L30" s="144">
        <f t="shared" si="8"/>
        <v>4234.8</v>
      </c>
      <c r="M30" s="144">
        <f t="shared" si="9"/>
        <v>4587.7</v>
      </c>
      <c r="N30" s="144">
        <f t="shared" si="10"/>
        <v>4940.5999999999995</v>
      </c>
      <c r="O30" s="144">
        <f t="shared" si="11"/>
        <v>5293.5</v>
      </c>
      <c r="P30" s="144">
        <f t="shared" si="20"/>
        <v>5646.4000000000005</v>
      </c>
      <c r="Q30" s="144">
        <f t="shared" si="21"/>
        <v>5999.3</v>
      </c>
      <c r="R30" s="144">
        <f t="shared" si="22"/>
        <v>6352.2</v>
      </c>
      <c r="S30" s="144">
        <f t="shared" si="12"/>
        <v>6705.0999999999995</v>
      </c>
      <c r="T30" s="144">
        <f t="shared" si="13"/>
        <v>7058</v>
      </c>
      <c r="U30" s="144">
        <f t="shared" si="14"/>
        <v>7410.9000000000005</v>
      </c>
      <c r="V30" s="144">
        <f t="shared" si="15"/>
        <v>7763.8</v>
      </c>
      <c r="W30" s="144">
        <f t="shared" si="16"/>
        <v>8116.7</v>
      </c>
      <c r="X30" s="144">
        <f t="shared" si="17"/>
        <v>8469.6</v>
      </c>
      <c r="Y30" s="145">
        <f t="shared" si="18"/>
        <v>8822.5</v>
      </c>
      <c r="Z30" s="145">
        <f t="shared" si="18"/>
        <v>9704.75</v>
      </c>
      <c r="AA30" s="145">
        <f t="shared" si="18"/>
        <v>10587</v>
      </c>
      <c r="AB30" s="145">
        <f t="shared" si="18"/>
        <v>11469.25</v>
      </c>
      <c r="AC30" s="145">
        <f t="shared" si="18"/>
        <v>12351.499999999998</v>
      </c>
      <c r="AD30" s="145">
        <f t="shared" si="18"/>
        <v>13233.75</v>
      </c>
      <c r="AE30" s="585"/>
      <c r="AF30" s="587"/>
    </row>
    <row r="31" spans="1:32" ht="31.5">
      <c r="A31" s="612"/>
      <c r="B31" s="257" t="s">
        <v>346</v>
      </c>
      <c r="C31" s="144">
        <f t="shared" si="1"/>
        <v>834.9</v>
      </c>
      <c r="D31" s="144">
        <f t="shared" si="2"/>
        <v>1113.2</v>
      </c>
      <c r="E31" s="144">
        <f t="shared" si="3"/>
        <v>1391.5</v>
      </c>
      <c r="F31" s="144">
        <f t="shared" si="4"/>
        <v>1669.8</v>
      </c>
      <c r="G31" s="144">
        <f t="shared" si="5"/>
        <v>1948.1</v>
      </c>
      <c r="H31" s="144">
        <f t="shared" si="19"/>
        <v>2226.4</v>
      </c>
      <c r="I31" s="494">
        <f t="shared" si="6"/>
        <v>2504.7000000000003</v>
      </c>
      <c r="J31" s="439">
        <v>2783</v>
      </c>
      <c r="K31" s="204">
        <f t="shared" si="7"/>
        <v>3061.3</v>
      </c>
      <c r="L31" s="144">
        <f t="shared" si="8"/>
        <v>3339.6</v>
      </c>
      <c r="M31" s="144">
        <f t="shared" si="9"/>
        <v>3617.9</v>
      </c>
      <c r="N31" s="144">
        <f t="shared" si="10"/>
        <v>3896.2</v>
      </c>
      <c r="O31" s="144">
        <f t="shared" si="11"/>
        <v>4174.5</v>
      </c>
      <c r="P31" s="144">
        <f t="shared" si="20"/>
        <v>4452.8</v>
      </c>
      <c r="Q31" s="144">
        <f t="shared" si="21"/>
        <v>4731.0999999999995</v>
      </c>
      <c r="R31" s="144">
        <f t="shared" si="22"/>
        <v>5009.4000000000005</v>
      </c>
      <c r="S31" s="144">
        <f t="shared" si="12"/>
        <v>5287.7</v>
      </c>
      <c r="T31" s="144">
        <f t="shared" si="13"/>
        <v>5566</v>
      </c>
      <c r="U31" s="144">
        <f t="shared" si="14"/>
        <v>5844.3</v>
      </c>
      <c r="V31" s="144">
        <f t="shared" si="15"/>
        <v>6122.6</v>
      </c>
      <c r="W31" s="144">
        <f t="shared" si="16"/>
        <v>6400.9</v>
      </c>
      <c r="X31" s="144">
        <f t="shared" si="17"/>
        <v>6679.2</v>
      </c>
      <c r="Y31" s="145">
        <f t="shared" si="18"/>
        <v>6957.5</v>
      </c>
      <c r="Z31" s="145">
        <f t="shared" si="18"/>
        <v>7653.25</v>
      </c>
      <c r="AA31" s="145">
        <f t="shared" si="18"/>
        <v>8349</v>
      </c>
      <c r="AB31" s="145">
        <f t="shared" si="18"/>
        <v>9044.75</v>
      </c>
      <c r="AC31" s="145">
        <f t="shared" si="18"/>
        <v>9740.5</v>
      </c>
      <c r="AD31" s="145">
        <f t="shared" si="18"/>
        <v>10436.25</v>
      </c>
      <c r="AE31" s="268" t="s">
        <v>290</v>
      </c>
      <c r="AF31" s="269" t="s">
        <v>335</v>
      </c>
    </row>
    <row r="32" spans="1:32" ht="32.25" thickBot="1">
      <c r="A32" s="678"/>
      <c r="B32" s="163" t="s">
        <v>347</v>
      </c>
      <c r="C32" s="130">
        <f t="shared" si="1"/>
        <v>834.9</v>
      </c>
      <c r="D32" s="130">
        <f t="shared" si="2"/>
        <v>1113.2</v>
      </c>
      <c r="E32" s="130">
        <f t="shared" si="3"/>
        <v>1391.5</v>
      </c>
      <c r="F32" s="130">
        <f t="shared" si="4"/>
        <v>1669.8</v>
      </c>
      <c r="G32" s="130">
        <f t="shared" si="5"/>
        <v>1948.1</v>
      </c>
      <c r="H32" s="130">
        <f t="shared" si="19"/>
        <v>2226.4</v>
      </c>
      <c r="I32" s="131">
        <f t="shared" si="6"/>
        <v>2504.7000000000003</v>
      </c>
      <c r="J32" s="439">
        <v>2783</v>
      </c>
      <c r="K32" s="206">
        <f t="shared" si="7"/>
        <v>3061.3</v>
      </c>
      <c r="L32" s="130">
        <f t="shared" si="8"/>
        <v>3339.6</v>
      </c>
      <c r="M32" s="130">
        <f t="shared" si="9"/>
        <v>3617.9</v>
      </c>
      <c r="N32" s="130">
        <f t="shared" si="10"/>
        <v>3896.2</v>
      </c>
      <c r="O32" s="130">
        <f t="shared" si="11"/>
        <v>4174.5</v>
      </c>
      <c r="P32" s="130">
        <f t="shared" si="20"/>
        <v>4452.8</v>
      </c>
      <c r="Q32" s="130">
        <f t="shared" si="21"/>
        <v>4731.0999999999995</v>
      </c>
      <c r="R32" s="130">
        <f t="shared" si="22"/>
        <v>5009.4000000000005</v>
      </c>
      <c r="S32" s="130">
        <f t="shared" si="12"/>
        <v>5287.7</v>
      </c>
      <c r="T32" s="130">
        <f t="shared" si="13"/>
        <v>5566</v>
      </c>
      <c r="U32" s="130">
        <f t="shared" si="14"/>
        <v>5844.3</v>
      </c>
      <c r="V32" s="130">
        <f t="shared" si="15"/>
        <v>6122.6</v>
      </c>
      <c r="W32" s="130">
        <f t="shared" si="16"/>
        <v>6400.9</v>
      </c>
      <c r="X32" s="130">
        <f t="shared" si="17"/>
        <v>6679.2</v>
      </c>
      <c r="Y32" s="131">
        <f t="shared" si="18"/>
        <v>6957.5</v>
      </c>
      <c r="Z32" s="131">
        <f t="shared" si="18"/>
        <v>7653.25</v>
      </c>
      <c r="AA32" s="131">
        <f t="shared" si="18"/>
        <v>8349</v>
      </c>
      <c r="AB32" s="131">
        <f t="shared" si="18"/>
        <v>9044.75</v>
      </c>
      <c r="AC32" s="131">
        <f t="shared" si="18"/>
        <v>9740.5</v>
      </c>
      <c r="AD32" s="131">
        <f t="shared" si="18"/>
        <v>10436.25</v>
      </c>
      <c r="AE32" s="270" t="s">
        <v>290</v>
      </c>
      <c r="AF32" s="271" t="s">
        <v>332</v>
      </c>
    </row>
    <row r="33" spans="1:32" ht="15.75">
      <c r="A33" s="600">
        <v>3</v>
      </c>
      <c r="B33" s="466" t="s">
        <v>5</v>
      </c>
      <c r="C33" s="139">
        <f t="shared" si="1"/>
        <v>1119.3</v>
      </c>
      <c r="D33" s="139">
        <f t="shared" si="2"/>
        <v>1492.4</v>
      </c>
      <c r="E33" s="139">
        <f t="shared" si="3"/>
        <v>1865.5</v>
      </c>
      <c r="F33" s="139">
        <f t="shared" si="4"/>
        <v>2238.6</v>
      </c>
      <c r="G33" s="139">
        <f t="shared" si="5"/>
        <v>2611.6999999999998</v>
      </c>
      <c r="H33" s="139">
        <f t="shared" si="19"/>
        <v>2984.8</v>
      </c>
      <c r="I33" s="140">
        <f t="shared" si="6"/>
        <v>3357.9</v>
      </c>
      <c r="J33" s="439">
        <v>3731</v>
      </c>
      <c r="K33" s="203">
        <f t="shared" si="7"/>
        <v>4104.1000000000004</v>
      </c>
      <c r="L33" s="139">
        <f t="shared" si="8"/>
        <v>4477.2</v>
      </c>
      <c r="M33" s="139">
        <f t="shared" si="9"/>
        <v>4850.3</v>
      </c>
      <c r="N33" s="139">
        <f t="shared" si="10"/>
        <v>5223.3999999999996</v>
      </c>
      <c r="O33" s="139">
        <f t="shared" si="11"/>
        <v>5596.5</v>
      </c>
      <c r="P33" s="139">
        <f t="shared" si="20"/>
        <v>5969.6</v>
      </c>
      <c r="Q33" s="139">
        <f t="shared" si="21"/>
        <v>6342.7</v>
      </c>
      <c r="R33" s="139">
        <f t="shared" si="22"/>
        <v>6715.8</v>
      </c>
      <c r="S33" s="139">
        <f t="shared" si="12"/>
        <v>7088.9</v>
      </c>
      <c r="T33" s="139">
        <f t="shared" si="13"/>
        <v>7462</v>
      </c>
      <c r="U33" s="139">
        <f t="shared" si="14"/>
        <v>7835.1</v>
      </c>
      <c r="V33" s="139">
        <f t="shared" si="15"/>
        <v>8208.2000000000007</v>
      </c>
      <c r="W33" s="139">
        <f t="shared" si="16"/>
        <v>8581.2999999999993</v>
      </c>
      <c r="X33" s="139">
        <f t="shared" si="17"/>
        <v>8954.4</v>
      </c>
      <c r="Y33" s="140">
        <f t="shared" si="18"/>
        <v>9327.5</v>
      </c>
      <c r="Z33" s="140">
        <f t="shared" si="18"/>
        <v>10260.25</v>
      </c>
      <c r="AA33" s="140">
        <f t="shared" si="18"/>
        <v>11193</v>
      </c>
      <c r="AB33" s="140">
        <f t="shared" si="18"/>
        <v>12125.75</v>
      </c>
      <c r="AC33" s="140">
        <f t="shared" si="18"/>
        <v>13058.5</v>
      </c>
      <c r="AD33" s="140">
        <f t="shared" si="18"/>
        <v>13991.25</v>
      </c>
      <c r="AE33" s="266" t="s">
        <v>331</v>
      </c>
      <c r="AF33" s="267" t="s">
        <v>332</v>
      </c>
    </row>
    <row r="34" spans="1:32" ht="31.5">
      <c r="A34" s="601"/>
      <c r="B34" s="467" t="s">
        <v>291</v>
      </c>
      <c r="C34" s="144">
        <f t="shared" si="1"/>
        <v>1119.3</v>
      </c>
      <c r="D34" s="144">
        <f t="shared" si="2"/>
        <v>1492.4</v>
      </c>
      <c r="E34" s="144">
        <f t="shared" si="3"/>
        <v>1865.5</v>
      </c>
      <c r="F34" s="144">
        <f t="shared" si="4"/>
        <v>2238.6</v>
      </c>
      <c r="G34" s="144">
        <f t="shared" si="5"/>
        <v>2611.6999999999998</v>
      </c>
      <c r="H34" s="144">
        <f t="shared" si="19"/>
        <v>2984.8</v>
      </c>
      <c r="I34" s="494">
        <f t="shared" si="6"/>
        <v>3357.9</v>
      </c>
      <c r="J34" s="439">
        <v>3731</v>
      </c>
      <c r="K34" s="204">
        <f t="shared" si="7"/>
        <v>4104.1000000000004</v>
      </c>
      <c r="L34" s="144">
        <f t="shared" si="8"/>
        <v>4477.2</v>
      </c>
      <c r="M34" s="144">
        <f t="shared" si="9"/>
        <v>4850.3</v>
      </c>
      <c r="N34" s="144">
        <f t="shared" si="10"/>
        <v>5223.3999999999996</v>
      </c>
      <c r="O34" s="144">
        <f t="shared" si="11"/>
        <v>5596.5</v>
      </c>
      <c r="P34" s="144">
        <f t="shared" si="20"/>
        <v>5969.6</v>
      </c>
      <c r="Q34" s="144">
        <f t="shared" si="21"/>
        <v>6342.7</v>
      </c>
      <c r="R34" s="144">
        <f t="shared" si="22"/>
        <v>6715.8</v>
      </c>
      <c r="S34" s="144">
        <f t="shared" si="12"/>
        <v>7088.9</v>
      </c>
      <c r="T34" s="144">
        <f t="shared" si="13"/>
        <v>7462</v>
      </c>
      <c r="U34" s="144">
        <f t="shared" si="14"/>
        <v>7835.1</v>
      </c>
      <c r="V34" s="144">
        <f t="shared" si="15"/>
        <v>8208.2000000000007</v>
      </c>
      <c r="W34" s="144">
        <f t="shared" si="16"/>
        <v>8581.2999999999993</v>
      </c>
      <c r="X34" s="144">
        <f t="shared" si="17"/>
        <v>8954.4</v>
      </c>
      <c r="Y34" s="145">
        <f t="shared" si="18"/>
        <v>9327.5</v>
      </c>
      <c r="Z34" s="145">
        <f t="shared" si="18"/>
        <v>10260.25</v>
      </c>
      <c r="AA34" s="145">
        <f t="shared" si="18"/>
        <v>11193</v>
      </c>
      <c r="AB34" s="145">
        <f t="shared" si="18"/>
        <v>12125.75</v>
      </c>
      <c r="AC34" s="145">
        <f t="shared" si="18"/>
        <v>13058.5</v>
      </c>
      <c r="AD34" s="145">
        <f t="shared" si="18"/>
        <v>13991.25</v>
      </c>
      <c r="AE34" s="268" t="s">
        <v>339</v>
      </c>
      <c r="AF34" s="269" t="s">
        <v>340</v>
      </c>
    </row>
    <row r="35" spans="1:32" ht="30.75">
      <c r="A35" s="601"/>
      <c r="B35" s="467" t="s">
        <v>292</v>
      </c>
      <c r="C35" s="144">
        <f t="shared" si="1"/>
        <v>1119.3</v>
      </c>
      <c r="D35" s="144">
        <f t="shared" si="2"/>
        <v>1492.4</v>
      </c>
      <c r="E35" s="144">
        <f t="shared" si="3"/>
        <v>1865.5</v>
      </c>
      <c r="F35" s="144">
        <f t="shared" si="4"/>
        <v>2238.6</v>
      </c>
      <c r="G35" s="144">
        <f t="shared" si="5"/>
        <v>2611.6999999999998</v>
      </c>
      <c r="H35" s="144">
        <f t="shared" si="19"/>
        <v>2984.8</v>
      </c>
      <c r="I35" s="494">
        <f t="shared" si="6"/>
        <v>3357.9</v>
      </c>
      <c r="J35" s="439">
        <v>3731</v>
      </c>
      <c r="K35" s="204">
        <f t="shared" si="7"/>
        <v>4104.1000000000004</v>
      </c>
      <c r="L35" s="144">
        <f t="shared" si="8"/>
        <v>4477.2</v>
      </c>
      <c r="M35" s="144">
        <f t="shared" si="9"/>
        <v>4850.3</v>
      </c>
      <c r="N35" s="144">
        <f t="shared" si="10"/>
        <v>5223.3999999999996</v>
      </c>
      <c r="O35" s="144">
        <f t="shared" si="11"/>
        <v>5596.5</v>
      </c>
      <c r="P35" s="144">
        <f t="shared" si="20"/>
        <v>5969.6</v>
      </c>
      <c r="Q35" s="144">
        <f t="shared" si="21"/>
        <v>6342.7</v>
      </c>
      <c r="R35" s="144">
        <f t="shared" si="22"/>
        <v>6715.8</v>
      </c>
      <c r="S35" s="144">
        <f t="shared" si="12"/>
        <v>7088.9</v>
      </c>
      <c r="T35" s="144">
        <f t="shared" si="13"/>
        <v>7462</v>
      </c>
      <c r="U35" s="144">
        <f t="shared" si="14"/>
        <v>7835.1</v>
      </c>
      <c r="V35" s="144">
        <f t="shared" si="15"/>
        <v>8208.2000000000007</v>
      </c>
      <c r="W35" s="144">
        <f t="shared" si="16"/>
        <v>8581.2999999999993</v>
      </c>
      <c r="X35" s="144">
        <f t="shared" si="17"/>
        <v>8954.4</v>
      </c>
      <c r="Y35" s="145">
        <f t="shared" si="18"/>
        <v>9327.5</v>
      </c>
      <c r="Z35" s="145">
        <f t="shared" si="18"/>
        <v>10260.25</v>
      </c>
      <c r="AA35" s="145">
        <f t="shared" si="18"/>
        <v>11193</v>
      </c>
      <c r="AB35" s="145">
        <f t="shared" si="18"/>
        <v>12125.75</v>
      </c>
      <c r="AC35" s="145">
        <f t="shared" si="18"/>
        <v>13058.5</v>
      </c>
      <c r="AD35" s="145">
        <f t="shared" si="18"/>
        <v>13991.25</v>
      </c>
      <c r="AE35" s="268" t="s">
        <v>331</v>
      </c>
      <c r="AF35" s="269" t="s">
        <v>290</v>
      </c>
    </row>
    <row r="36" spans="1:32" ht="15.75">
      <c r="A36" s="601"/>
      <c r="B36" s="467" t="s">
        <v>293</v>
      </c>
      <c r="C36" s="144">
        <f t="shared" si="1"/>
        <v>1119.3</v>
      </c>
      <c r="D36" s="144">
        <f t="shared" si="2"/>
        <v>1492.4</v>
      </c>
      <c r="E36" s="144">
        <f t="shared" si="3"/>
        <v>1865.5</v>
      </c>
      <c r="F36" s="144">
        <f t="shared" si="4"/>
        <v>2238.6</v>
      </c>
      <c r="G36" s="144">
        <f t="shared" si="5"/>
        <v>2611.6999999999998</v>
      </c>
      <c r="H36" s="144">
        <f t="shared" si="19"/>
        <v>2984.8</v>
      </c>
      <c r="I36" s="494">
        <f t="shared" si="6"/>
        <v>3357.9</v>
      </c>
      <c r="J36" s="439">
        <v>3731</v>
      </c>
      <c r="K36" s="204">
        <f t="shared" si="7"/>
        <v>4104.1000000000004</v>
      </c>
      <c r="L36" s="144">
        <f t="shared" si="8"/>
        <v>4477.2</v>
      </c>
      <c r="M36" s="144">
        <f t="shared" si="9"/>
        <v>4850.3</v>
      </c>
      <c r="N36" s="144">
        <f t="shared" si="10"/>
        <v>5223.3999999999996</v>
      </c>
      <c r="O36" s="144">
        <f t="shared" si="11"/>
        <v>5596.5</v>
      </c>
      <c r="P36" s="144">
        <f>J36*1.6</f>
        <v>5969.6</v>
      </c>
      <c r="Q36" s="144">
        <f>J36*1.7</f>
        <v>6342.7</v>
      </c>
      <c r="R36" s="144">
        <f>J36*1.8</f>
        <v>6715.8</v>
      </c>
      <c r="S36" s="144">
        <f t="shared" si="12"/>
        <v>7088.9</v>
      </c>
      <c r="T36" s="144">
        <f t="shared" si="13"/>
        <v>7462</v>
      </c>
      <c r="U36" s="144">
        <f t="shared" si="14"/>
        <v>7835.1</v>
      </c>
      <c r="V36" s="144">
        <f t="shared" si="15"/>
        <v>8208.2000000000007</v>
      </c>
      <c r="W36" s="144">
        <f t="shared" si="16"/>
        <v>8581.2999999999993</v>
      </c>
      <c r="X36" s="144">
        <f t="shared" si="17"/>
        <v>8954.4</v>
      </c>
      <c r="Y36" s="145">
        <f t="shared" si="18"/>
        <v>9327.5</v>
      </c>
      <c r="Z36" s="145">
        <f t="shared" si="18"/>
        <v>10260.25</v>
      </c>
      <c r="AA36" s="145">
        <f t="shared" si="18"/>
        <v>11193</v>
      </c>
      <c r="AB36" s="145">
        <f t="shared" si="18"/>
        <v>12125.75</v>
      </c>
      <c r="AC36" s="145">
        <f t="shared" si="18"/>
        <v>13058.5</v>
      </c>
      <c r="AD36" s="145">
        <f t="shared" si="18"/>
        <v>13991.25</v>
      </c>
      <c r="AE36" s="268" t="s">
        <v>348</v>
      </c>
      <c r="AF36" s="269" t="s">
        <v>349</v>
      </c>
    </row>
    <row r="37" spans="1:32" ht="31.5">
      <c r="A37" s="601"/>
      <c r="B37" s="467" t="s">
        <v>294</v>
      </c>
      <c r="C37" s="144">
        <f t="shared" si="1"/>
        <v>1119.3</v>
      </c>
      <c r="D37" s="144">
        <f t="shared" si="2"/>
        <v>1492.4</v>
      </c>
      <c r="E37" s="144">
        <f t="shared" si="3"/>
        <v>1865.5</v>
      </c>
      <c r="F37" s="144">
        <f t="shared" si="4"/>
        <v>2238.6</v>
      </c>
      <c r="G37" s="144">
        <f t="shared" si="5"/>
        <v>2611.6999999999998</v>
      </c>
      <c r="H37" s="144">
        <f t="shared" si="19"/>
        <v>2984.8</v>
      </c>
      <c r="I37" s="494">
        <f t="shared" si="6"/>
        <v>3357.9</v>
      </c>
      <c r="J37" s="439">
        <v>3731</v>
      </c>
      <c r="K37" s="204">
        <f t="shared" si="7"/>
        <v>4104.1000000000004</v>
      </c>
      <c r="L37" s="144">
        <f t="shared" si="8"/>
        <v>4477.2</v>
      </c>
      <c r="M37" s="144">
        <f t="shared" si="9"/>
        <v>4850.3</v>
      </c>
      <c r="N37" s="144">
        <f t="shared" si="10"/>
        <v>5223.3999999999996</v>
      </c>
      <c r="O37" s="144">
        <f t="shared" si="11"/>
        <v>5596.5</v>
      </c>
      <c r="P37" s="144">
        <f>J37*1.6</f>
        <v>5969.6</v>
      </c>
      <c r="Q37" s="144">
        <f>J37*1.7</f>
        <v>6342.7</v>
      </c>
      <c r="R37" s="144">
        <f>J37*1.8</f>
        <v>6715.8</v>
      </c>
      <c r="S37" s="144">
        <f t="shared" si="12"/>
        <v>7088.9</v>
      </c>
      <c r="T37" s="144">
        <f t="shared" si="13"/>
        <v>7462</v>
      </c>
      <c r="U37" s="144">
        <f t="shared" si="14"/>
        <v>7835.1</v>
      </c>
      <c r="V37" s="144">
        <f t="shared" si="15"/>
        <v>8208.2000000000007</v>
      </c>
      <c r="W37" s="144">
        <f t="shared" si="16"/>
        <v>8581.2999999999993</v>
      </c>
      <c r="X37" s="144">
        <f t="shared" si="17"/>
        <v>8954.4</v>
      </c>
      <c r="Y37" s="145">
        <f t="shared" si="18"/>
        <v>9327.5</v>
      </c>
      <c r="Z37" s="145">
        <f t="shared" si="18"/>
        <v>10260.25</v>
      </c>
      <c r="AA37" s="145">
        <f t="shared" si="18"/>
        <v>11193</v>
      </c>
      <c r="AB37" s="145">
        <f t="shared" si="18"/>
        <v>12125.75</v>
      </c>
      <c r="AC37" s="145">
        <f t="shared" si="18"/>
        <v>13058.5</v>
      </c>
      <c r="AD37" s="145">
        <f t="shared" si="18"/>
        <v>13991.25</v>
      </c>
      <c r="AE37" s="268" t="s">
        <v>290</v>
      </c>
      <c r="AF37" s="269" t="s">
        <v>335</v>
      </c>
    </row>
    <row r="38" spans="1:32" ht="30.75">
      <c r="A38" s="601"/>
      <c r="B38" s="467" t="s">
        <v>351</v>
      </c>
      <c r="C38" s="144">
        <f t="shared" si="1"/>
        <v>1119.3</v>
      </c>
      <c r="D38" s="144">
        <f t="shared" si="2"/>
        <v>1492.4</v>
      </c>
      <c r="E38" s="144">
        <f t="shared" si="3"/>
        <v>1865.5</v>
      </c>
      <c r="F38" s="144">
        <f t="shared" si="4"/>
        <v>2238.6</v>
      </c>
      <c r="G38" s="144">
        <f t="shared" si="5"/>
        <v>2611.6999999999998</v>
      </c>
      <c r="H38" s="144">
        <f t="shared" si="19"/>
        <v>2984.8</v>
      </c>
      <c r="I38" s="494">
        <f t="shared" si="6"/>
        <v>3357.9</v>
      </c>
      <c r="J38" s="439">
        <v>3731</v>
      </c>
      <c r="K38" s="204">
        <f t="shared" si="7"/>
        <v>4104.1000000000004</v>
      </c>
      <c r="L38" s="144">
        <f t="shared" si="8"/>
        <v>4477.2</v>
      </c>
      <c r="M38" s="144">
        <f t="shared" si="9"/>
        <v>4850.3</v>
      </c>
      <c r="N38" s="144">
        <f t="shared" si="10"/>
        <v>5223.3999999999996</v>
      </c>
      <c r="O38" s="144">
        <f t="shared" si="11"/>
        <v>5596.5</v>
      </c>
      <c r="P38" s="144">
        <f t="shared" ref="P38:P54" si="23">J38*1.6</f>
        <v>5969.6</v>
      </c>
      <c r="Q38" s="144">
        <f t="shared" ref="Q38:Q54" si="24">J38*1.7</f>
        <v>6342.7</v>
      </c>
      <c r="R38" s="144">
        <f t="shared" ref="R38:R54" si="25">J38*1.8</f>
        <v>6715.8</v>
      </c>
      <c r="S38" s="144">
        <f t="shared" si="12"/>
        <v>7088.9</v>
      </c>
      <c r="T38" s="144">
        <f t="shared" si="13"/>
        <v>7462</v>
      </c>
      <c r="U38" s="144">
        <f t="shared" si="14"/>
        <v>7835.1</v>
      </c>
      <c r="V38" s="144">
        <f t="shared" si="15"/>
        <v>8208.2000000000007</v>
      </c>
      <c r="W38" s="144">
        <f t="shared" si="16"/>
        <v>8581.2999999999993</v>
      </c>
      <c r="X38" s="144">
        <f t="shared" si="17"/>
        <v>8954.4</v>
      </c>
      <c r="Y38" s="145">
        <f t="shared" si="18"/>
        <v>9327.5</v>
      </c>
      <c r="Z38" s="145">
        <f t="shared" si="18"/>
        <v>10260.25</v>
      </c>
      <c r="AA38" s="145">
        <f t="shared" si="18"/>
        <v>11193</v>
      </c>
      <c r="AB38" s="145">
        <f t="shared" si="18"/>
        <v>12125.75</v>
      </c>
      <c r="AC38" s="145">
        <f t="shared" si="18"/>
        <v>13058.5</v>
      </c>
      <c r="AD38" s="145">
        <f t="shared" si="18"/>
        <v>13991.25</v>
      </c>
      <c r="AE38" s="268" t="s">
        <v>290</v>
      </c>
      <c r="AF38" s="269" t="s">
        <v>340</v>
      </c>
    </row>
    <row r="39" spans="1:32" ht="31.5">
      <c r="A39" s="601"/>
      <c r="B39" s="467" t="s">
        <v>296</v>
      </c>
      <c r="C39" s="144">
        <f t="shared" si="1"/>
        <v>1119.3</v>
      </c>
      <c r="D39" s="144">
        <f t="shared" si="2"/>
        <v>1492.4</v>
      </c>
      <c r="E39" s="144">
        <f t="shared" si="3"/>
        <v>1865.5</v>
      </c>
      <c r="F39" s="144">
        <f t="shared" si="4"/>
        <v>2238.6</v>
      </c>
      <c r="G39" s="144">
        <f t="shared" si="5"/>
        <v>2611.6999999999998</v>
      </c>
      <c r="H39" s="144">
        <f t="shared" si="19"/>
        <v>2984.8</v>
      </c>
      <c r="I39" s="494">
        <f t="shared" si="6"/>
        <v>3357.9</v>
      </c>
      <c r="J39" s="439">
        <v>3731</v>
      </c>
      <c r="K39" s="204">
        <f t="shared" si="7"/>
        <v>4104.1000000000004</v>
      </c>
      <c r="L39" s="144">
        <f t="shared" si="8"/>
        <v>4477.2</v>
      </c>
      <c r="M39" s="144">
        <f t="shared" si="9"/>
        <v>4850.3</v>
      </c>
      <c r="N39" s="144">
        <f t="shared" si="10"/>
        <v>5223.3999999999996</v>
      </c>
      <c r="O39" s="144">
        <f t="shared" si="11"/>
        <v>5596.5</v>
      </c>
      <c r="P39" s="144">
        <f t="shared" si="23"/>
        <v>5969.6</v>
      </c>
      <c r="Q39" s="144">
        <f t="shared" si="24"/>
        <v>6342.7</v>
      </c>
      <c r="R39" s="144">
        <f t="shared" si="25"/>
        <v>6715.8</v>
      </c>
      <c r="S39" s="144">
        <f t="shared" si="12"/>
        <v>7088.9</v>
      </c>
      <c r="T39" s="144">
        <f t="shared" si="13"/>
        <v>7462</v>
      </c>
      <c r="U39" s="144">
        <f t="shared" si="14"/>
        <v>7835.1</v>
      </c>
      <c r="V39" s="144">
        <f t="shared" si="15"/>
        <v>8208.2000000000007</v>
      </c>
      <c r="W39" s="144">
        <f t="shared" si="16"/>
        <v>8581.2999999999993</v>
      </c>
      <c r="X39" s="144">
        <f t="shared" si="17"/>
        <v>8954.4</v>
      </c>
      <c r="Y39" s="145">
        <f t="shared" si="18"/>
        <v>9327.5</v>
      </c>
      <c r="Z39" s="145">
        <f t="shared" si="18"/>
        <v>10260.25</v>
      </c>
      <c r="AA39" s="145">
        <f t="shared" si="18"/>
        <v>11193</v>
      </c>
      <c r="AB39" s="145">
        <f t="shared" si="18"/>
        <v>12125.75</v>
      </c>
      <c r="AC39" s="145">
        <f t="shared" si="18"/>
        <v>13058.5</v>
      </c>
      <c r="AD39" s="145">
        <f t="shared" si="18"/>
        <v>13991.25</v>
      </c>
      <c r="AE39" s="268" t="s">
        <v>339</v>
      </c>
      <c r="AF39" s="269" t="s">
        <v>290</v>
      </c>
    </row>
    <row r="40" spans="1:32" ht="15.75">
      <c r="A40" s="601"/>
      <c r="B40" s="467" t="s">
        <v>297</v>
      </c>
      <c r="C40" s="144">
        <f t="shared" si="1"/>
        <v>1119.3</v>
      </c>
      <c r="D40" s="144">
        <f t="shared" si="2"/>
        <v>1492.4</v>
      </c>
      <c r="E40" s="144">
        <f t="shared" si="3"/>
        <v>1865.5</v>
      </c>
      <c r="F40" s="144">
        <f t="shared" si="4"/>
        <v>2238.6</v>
      </c>
      <c r="G40" s="144">
        <f t="shared" si="5"/>
        <v>2611.6999999999998</v>
      </c>
      <c r="H40" s="144">
        <f t="shared" si="19"/>
        <v>2984.8</v>
      </c>
      <c r="I40" s="494">
        <f t="shared" si="6"/>
        <v>3357.9</v>
      </c>
      <c r="J40" s="439">
        <v>3731</v>
      </c>
      <c r="K40" s="204">
        <f t="shared" si="7"/>
        <v>4104.1000000000004</v>
      </c>
      <c r="L40" s="144">
        <f t="shared" si="8"/>
        <v>4477.2</v>
      </c>
      <c r="M40" s="144">
        <f t="shared" si="9"/>
        <v>4850.3</v>
      </c>
      <c r="N40" s="144">
        <f t="shared" si="10"/>
        <v>5223.3999999999996</v>
      </c>
      <c r="O40" s="144">
        <f t="shared" si="11"/>
        <v>5596.5</v>
      </c>
      <c r="P40" s="144">
        <f t="shared" si="23"/>
        <v>5969.6</v>
      </c>
      <c r="Q40" s="144">
        <f t="shared" si="24"/>
        <v>6342.7</v>
      </c>
      <c r="R40" s="144">
        <f t="shared" si="25"/>
        <v>6715.8</v>
      </c>
      <c r="S40" s="144">
        <f t="shared" si="12"/>
        <v>7088.9</v>
      </c>
      <c r="T40" s="144">
        <f t="shared" si="13"/>
        <v>7462</v>
      </c>
      <c r="U40" s="144">
        <f t="shared" si="14"/>
        <v>7835.1</v>
      </c>
      <c r="V40" s="144">
        <f t="shared" si="15"/>
        <v>8208.2000000000007</v>
      </c>
      <c r="W40" s="144">
        <f t="shared" si="16"/>
        <v>8581.2999999999993</v>
      </c>
      <c r="X40" s="144">
        <f t="shared" si="17"/>
        <v>8954.4</v>
      </c>
      <c r="Y40" s="145">
        <f t="shared" si="18"/>
        <v>9327.5</v>
      </c>
      <c r="Z40" s="145">
        <f t="shared" si="18"/>
        <v>10260.25</v>
      </c>
      <c r="AA40" s="145">
        <f t="shared" si="18"/>
        <v>11193</v>
      </c>
      <c r="AB40" s="145">
        <f t="shared" si="18"/>
        <v>12125.75</v>
      </c>
      <c r="AC40" s="145">
        <f t="shared" si="18"/>
        <v>13058.5</v>
      </c>
      <c r="AD40" s="145">
        <f t="shared" si="18"/>
        <v>13991.25</v>
      </c>
      <c r="AE40" s="268" t="s">
        <v>339</v>
      </c>
      <c r="AF40" s="269" t="s">
        <v>340</v>
      </c>
    </row>
    <row r="41" spans="1:32" ht="15.75">
      <c r="A41" s="601"/>
      <c r="B41" s="467" t="s">
        <v>298</v>
      </c>
      <c r="C41" s="144">
        <f t="shared" si="1"/>
        <v>1119.3</v>
      </c>
      <c r="D41" s="144">
        <f t="shared" si="2"/>
        <v>1492.4</v>
      </c>
      <c r="E41" s="144">
        <f t="shared" si="3"/>
        <v>1865.5</v>
      </c>
      <c r="F41" s="144">
        <f t="shared" si="4"/>
        <v>2238.6</v>
      </c>
      <c r="G41" s="144">
        <f t="shared" si="5"/>
        <v>2611.6999999999998</v>
      </c>
      <c r="H41" s="144">
        <f t="shared" si="19"/>
        <v>2984.8</v>
      </c>
      <c r="I41" s="494">
        <f t="shared" si="6"/>
        <v>3357.9</v>
      </c>
      <c r="J41" s="439">
        <v>3731</v>
      </c>
      <c r="K41" s="204">
        <f t="shared" si="7"/>
        <v>4104.1000000000004</v>
      </c>
      <c r="L41" s="144">
        <f t="shared" si="8"/>
        <v>4477.2</v>
      </c>
      <c r="M41" s="144">
        <f t="shared" si="9"/>
        <v>4850.3</v>
      </c>
      <c r="N41" s="144">
        <f t="shared" si="10"/>
        <v>5223.3999999999996</v>
      </c>
      <c r="O41" s="144">
        <f t="shared" si="11"/>
        <v>5596.5</v>
      </c>
      <c r="P41" s="144">
        <f t="shared" si="23"/>
        <v>5969.6</v>
      </c>
      <c r="Q41" s="144">
        <f t="shared" si="24"/>
        <v>6342.7</v>
      </c>
      <c r="R41" s="144">
        <f t="shared" si="25"/>
        <v>6715.8</v>
      </c>
      <c r="S41" s="144">
        <f t="shared" si="12"/>
        <v>7088.9</v>
      </c>
      <c r="T41" s="144">
        <f t="shared" si="13"/>
        <v>7462</v>
      </c>
      <c r="U41" s="144">
        <f t="shared" si="14"/>
        <v>7835.1</v>
      </c>
      <c r="V41" s="144">
        <f t="shared" si="15"/>
        <v>8208.2000000000007</v>
      </c>
      <c r="W41" s="144">
        <f t="shared" si="16"/>
        <v>8581.2999999999993</v>
      </c>
      <c r="X41" s="144">
        <f t="shared" si="17"/>
        <v>8954.4</v>
      </c>
      <c r="Y41" s="145">
        <f t="shared" si="18"/>
        <v>9327.5</v>
      </c>
      <c r="Z41" s="145">
        <f t="shared" si="18"/>
        <v>10260.25</v>
      </c>
      <c r="AA41" s="145">
        <f t="shared" si="18"/>
        <v>11193</v>
      </c>
      <c r="AB41" s="145">
        <f t="shared" si="18"/>
        <v>12125.75</v>
      </c>
      <c r="AC41" s="145">
        <f t="shared" si="18"/>
        <v>13058.5</v>
      </c>
      <c r="AD41" s="145">
        <f t="shared" si="18"/>
        <v>13991.25</v>
      </c>
      <c r="AE41" s="268" t="s">
        <v>353</v>
      </c>
      <c r="AF41" s="269" t="s">
        <v>332</v>
      </c>
    </row>
    <row r="42" spans="1:32" ht="31.5">
      <c r="A42" s="601"/>
      <c r="B42" s="467" t="s">
        <v>299</v>
      </c>
      <c r="C42" s="144">
        <f t="shared" si="1"/>
        <v>1119.3</v>
      </c>
      <c r="D42" s="144">
        <f t="shared" si="2"/>
        <v>1492.4</v>
      </c>
      <c r="E42" s="144">
        <f t="shared" si="3"/>
        <v>1865.5</v>
      </c>
      <c r="F42" s="144">
        <f t="shared" si="4"/>
        <v>2238.6</v>
      </c>
      <c r="G42" s="144">
        <f t="shared" si="5"/>
        <v>2611.6999999999998</v>
      </c>
      <c r="H42" s="144">
        <f t="shared" si="19"/>
        <v>2984.8</v>
      </c>
      <c r="I42" s="494">
        <f t="shared" si="6"/>
        <v>3357.9</v>
      </c>
      <c r="J42" s="439">
        <v>3731</v>
      </c>
      <c r="K42" s="204">
        <f t="shared" si="7"/>
        <v>4104.1000000000004</v>
      </c>
      <c r="L42" s="144">
        <f t="shared" si="8"/>
        <v>4477.2</v>
      </c>
      <c r="M42" s="144">
        <f t="shared" si="9"/>
        <v>4850.3</v>
      </c>
      <c r="N42" s="144">
        <f t="shared" si="10"/>
        <v>5223.3999999999996</v>
      </c>
      <c r="O42" s="144">
        <f t="shared" si="11"/>
        <v>5596.5</v>
      </c>
      <c r="P42" s="144">
        <f t="shared" si="23"/>
        <v>5969.6</v>
      </c>
      <c r="Q42" s="144">
        <f t="shared" si="24"/>
        <v>6342.7</v>
      </c>
      <c r="R42" s="144">
        <f t="shared" si="25"/>
        <v>6715.8</v>
      </c>
      <c r="S42" s="144">
        <f t="shared" si="12"/>
        <v>7088.9</v>
      </c>
      <c r="T42" s="144">
        <f t="shared" si="13"/>
        <v>7462</v>
      </c>
      <c r="U42" s="144">
        <f t="shared" si="14"/>
        <v>7835.1</v>
      </c>
      <c r="V42" s="144">
        <f t="shared" si="15"/>
        <v>8208.2000000000007</v>
      </c>
      <c r="W42" s="144">
        <f t="shared" si="16"/>
        <v>8581.2999999999993</v>
      </c>
      <c r="X42" s="144">
        <f t="shared" si="17"/>
        <v>8954.4</v>
      </c>
      <c r="Y42" s="145">
        <f t="shared" si="18"/>
        <v>9327.5</v>
      </c>
      <c r="Z42" s="145">
        <f t="shared" si="18"/>
        <v>10260.25</v>
      </c>
      <c r="AA42" s="145">
        <f t="shared" si="18"/>
        <v>11193</v>
      </c>
      <c r="AB42" s="145">
        <f t="shared" si="18"/>
        <v>12125.75</v>
      </c>
      <c r="AC42" s="145">
        <f t="shared" si="18"/>
        <v>13058.5</v>
      </c>
      <c r="AD42" s="145">
        <f t="shared" si="18"/>
        <v>13991.25</v>
      </c>
      <c r="AE42" s="268" t="s">
        <v>339</v>
      </c>
      <c r="AF42" s="269" t="s">
        <v>290</v>
      </c>
    </row>
    <row r="43" spans="1:32" ht="16.5" thickBot="1">
      <c r="A43" s="601"/>
      <c r="B43" s="468" t="s">
        <v>354</v>
      </c>
      <c r="C43" s="130">
        <f t="shared" si="1"/>
        <v>1119.3</v>
      </c>
      <c r="D43" s="130">
        <f t="shared" si="2"/>
        <v>1492.4</v>
      </c>
      <c r="E43" s="130">
        <f t="shared" si="3"/>
        <v>1865.5</v>
      </c>
      <c r="F43" s="130">
        <f t="shared" si="4"/>
        <v>2238.6</v>
      </c>
      <c r="G43" s="130">
        <f t="shared" si="5"/>
        <v>2611.6999999999998</v>
      </c>
      <c r="H43" s="130">
        <f t="shared" si="19"/>
        <v>2984.8</v>
      </c>
      <c r="I43" s="131">
        <f t="shared" si="6"/>
        <v>3357.9</v>
      </c>
      <c r="J43" s="439">
        <v>3731</v>
      </c>
      <c r="K43" s="206">
        <f t="shared" si="7"/>
        <v>4104.1000000000004</v>
      </c>
      <c r="L43" s="130">
        <f t="shared" si="8"/>
        <v>4477.2</v>
      </c>
      <c r="M43" s="130">
        <f t="shared" si="9"/>
        <v>4850.3</v>
      </c>
      <c r="N43" s="130">
        <f t="shared" si="10"/>
        <v>5223.3999999999996</v>
      </c>
      <c r="O43" s="130">
        <f t="shared" si="11"/>
        <v>5596.5</v>
      </c>
      <c r="P43" s="130">
        <f t="shared" si="23"/>
        <v>5969.6</v>
      </c>
      <c r="Q43" s="130">
        <f t="shared" si="24"/>
        <v>6342.7</v>
      </c>
      <c r="R43" s="130">
        <f t="shared" si="25"/>
        <v>6715.8</v>
      </c>
      <c r="S43" s="130">
        <f t="shared" si="12"/>
        <v>7088.9</v>
      </c>
      <c r="T43" s="130">
        <f t="shared" si="13"/>
        <v>7462</v>
      </c>
      <c r="U43" s="130">
        <f t="shared" si="14"/>
        <v>7835.1</v>
      </c>
      <c r="V43" s="130">
        <f t="shared" si="15"/>
        <v>8208.2000000000007</v>
      </c>
      <c r="W43" s="130">
        <f t="shared" si="16"/>
        <v>8581.2999999999993</v>
      </c>
      <c r="X43" s="130">
        <f t="shared" si="17"/>
        <v>8954.4</v>
      </c>
      <c r="Y43" s="131">
        <f t="shared" si="18"/>
        <v>9327.5</v>
      </c>
      <c r="Z43" s="131">
        <f t="shared" si="18"/>
        <v>10260.25</v>
      </c>
      <c r="AA43" s="131">
        <f t="shared" si="18"/>
        <v>11193</v>
      </c>
      <c r="AB43" s="131">
        <f t="shared" si="18"/>
        <v>12125.75</v>
      </c>
      <c r="AC43" s="131">
        <f t="shared" si="18"/>
        <v>13058.5</v>
      </c>
      <c r="AD43" s="131">
        <f t="shared" si="18"/>
        <v>13991.25</v>
      </c>
      <c r="AE43" s="270" t="s">
        <v>355</v>
      </c>
      <c r="AF43" s="271" t="s">
        <v>356</v>
      </c>
    </row>
    <row r="44" spans="1:32" s="458" customFormat="1" ht="16.5" thickBot="1">
      <c r="A44" s="469"/>
      <c r="B44" s="465"/>
      <c r="C44" s="207"/>
      <c r="D44" s="207"/>
      <c r="E44" s="207"/>
      <c r="F44" s="207"/>
      <c r="G44" s="207"/>
      <c r="H44" s="207"/>
      <c r="I44" s="495"/>
      <c r="J44" s="492"/>
      <c r="K44" s="496"/>
      <c r="L44" s="207"/>
      <c r="M44" s="207"/>
      <c r="N44" s="207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463"/>
      <c r="Z44" s="463"/>
      <c r="AA44" s="463"/>
      <c r="AB44" s="463"/>
      <c r="AC44" s="463"/>
      <c r="AD44" s="463"/>
      <c r="AE44" s="470"/>
      <c r="AF44" s="471"/>
    </row>
    <row r="45" spans="1:32" ht="15.75">
      <c r="A45" s="659">
        <v>4</v>
      </c>
      <c r="B45" s="472" t="s">
        <v>130</v>
      </c>
      <c r="C45" s="201">
        <f t="shared" si="1"/>
        <v>1179.8999999999999</v>
      </c>
      <c r="D45" s="201">
        <f t="shared" si="2"/>
        <v>1573.2</v>
      </c>
      <c r="E45" s="201">
        <f t="shared" si="3"/>
        <v>1966.5</v>
      </c>
      <c r="F45" s="201">
        <f t="shared" si="4"/>
        <v>2359.7999999999997</v>
      </c>
      <c r="G45" s="201">
        <f t="shared" si="5"/>
        <v>2753.1</v>
      </c>
      <c r="H45" s="201">
        <f t="shared" si="19"/>
        <v>3146.4</v>
      </c>
      <c r="I45" s="490">
        <f t="shared" si="6"/>
        <v>3539.7000000000003</v>
      </c>
      <c r="J45" s="439">
        <v>3933</v>
      </c>
      <c r="K45" s="500">
        <f t="shared" si="7"/>
        <v>4326.3</v>
      </c>
      <c r="L45" s="201">
        <f t="shared" si="8"/>
        <v>4719.5999999999995</v>
      </c>
      <c r="M45" s="201">
        <f t="shared" si="9"/>
        <v>5112.9000000000005</v>
      </c>
      <c r="N45" s="201">
        <f t="shared" si="10"/>
        <v>5506.2</v>
      </c>
      <c r="O45" s="201">
        <f t="shared" si="11"/>
        <v>5899.5</v>
      </c>
      <c r="P45" s="201">
        <f t="shared" si="23"/>
        <v>6292.8</v>
      </c>
      <c r="Q45" s="201">
        <f t="shared" si="24"/>
        <v>6686.0999999999995</v>
      </c>
      <c r="R45" s="201">
        <f t="shared" si="25"/>
        <v>7079.4000000000005</v>
      </c>
      <c r="S45" s="201">
        <f t="shared" si="12"/>
        <v>7472.7</v>
      </c>
      <c r="T45" s="201">
        <f t="shared" si="13"/>
        <v>7866</v>
      </c>
      <c r="U45" s="201">
        <f t="shared" si="14"/>
        <v>8259.3000000000011</v>
      </c>
      <c r="V45" s="201">
        <f t="shared" si="15"/>
        <v>8652.6</v>
      </c>
      <c r="W45" s="201">
        <f t="shared" si="16"/>
        <v>9045.9</v>
      </c>
      <c r="X45" s="201">
        <f t="shared" si="17"/>
        <v>9439.1999999999989</v>
      </c>
      <c r="Y45" s="202">
        <f t="shared" si="18"/>
        <v>9832.5</v>
      </c>
      <c r="Z45" s="202">
        <f t="shared" si="18"/>
        <v>10815.75</v>
      </c>
      <c r="AA45" s="202">
        <f t="shared" si="18"/>
        <v>11798.999999999998</v>
      </c>
      <c r="AB45" s="202">
        <f t="shared" si="18"/>
        <v>12782.250000000002</v>
      </c>
      <c r="AC45" s="202">
        <f t="shared" si="18"/>
        <v>13765.5</v>
      </c>
      <c r="AD45" s="202">
        <f t="shared" si="18"/>
        <v>14748.75</v>
      </c>
      <c r="AE45" s="272" t="s">
        <v>331</v>
      </c>
      <c r="AF45" s="273" t="s">
        <v>332</v>
      </c>
    </row>
    <row r="46" spans="1:32" ht="15.75">
      <c r="A46" s="660"/>
      <c r="B46" s="467" t="s">
        <v>300</v>
      </c>
      <c r="C46" s="144">
        <f t="shared" si="1"/>
        <v>1179.8999999999999</v>
      </c>
      <c r="D46" s="144">
        <f t="shared" si="2"/>
        <v>1573.2</v>
      </c>
      <c r="E46" s="144">
        <f t="shared" si="3"/>
        <v>1966.5</v>
      </c>
      <c r="F46" s="144">
        <f t="shared" si="4"/>
        <v>2359.7999999999997</v>
      </c>
      <c r="G46" s="144">
        <f t="shared" si="5"/>
        <v>2753.1</v>
      </c>
      <c r="H46" s="144">
        <f t="shared" si="19"/>
        <v>3146.4</v>
      </c>
      <c r="I46" s="494">
        <f t="shared" si="6"/>
        <v>3539.7000000000003</v>
      </c>
      <c r="J46" s="439">
        <v>3933</v>
      </c>
      <c r="K46" s="204">
        <f t="shared" si="7"/>
        <v>4326.3</v>
      </c>
      <c r="L46" s="144">
        <f t="shared" si="8"/>
        <v>4719.5999999999995</v>
      </c>
      <c r="M46" s="144">
        <f t="shared" si="9"/>
        <v>5112.9000000000005</v>
      </c>
      <c r="N46" s="144">
        <f t="shared" si="10"/>
        <v>5506.2</v>
      </c>
      <c r="O46" s="144">
        <f t="shared" si="11"/>
        <v>5899.5</v>
      </c>
      <c r="P46" s="144">
        <f t="shared" si="23"/>
        <v>6292.8</v>
      </c>
      <c r="Q46" s="144">
        <f t="shared" si="24"/>
        <v>6686.0999999999995</v>
      </c>
      <c r="R46" s="144">
        <f t="shared" si="25"/>
        <v>7079.4000000000005</v>
      </c>
      <c r="S46" s="144">
        <f t="shared" si="12"/>
        <v>7472.7</v>
      </c>
      <c r="T46" s="144">
        <f t="shared" si="13"/>
        <v>7866</v>
      </c>
      <c r="U46" s="144">
        <f t="shared" si="14"/>
        <v>8259.3000000000011</v>
      </c>
      <c r="V46" s="144">
        <f t="shared" si="15"/>
        <v>8652.6</v>
      </c>
      <c r="W46" s="144">
        <f t="shared" si="16"/>
        <v>9045.9</v>
      </c>
      <c r="X46" s="144">
        <f t="shared" si="17"/>
        <v>9439.1999999999989</v>
      </c>
      <c r="Y46" s="145">
        <f t="shared" si="18"/>
        <v>9832.5</v>
      </c>
      <c r="Z46" s="145">
        <f t="shared" si="18"/>
        <v>10815.75</v>
      </c>
      <c r="AA46" s="145">
        <f t="shared" si="18"/>
        <v>11798.999999999998</v>
      </c>
      <c r="AB46" s="145">
        <f t="shared" si="18"/>
        <v>12782.250000000002</v>
      </c>
      <c r="AC46" s="145">
        <f t="shared" si="18"/>
        <v>13765.5</v>
      </c>
      <c r="AD46" s="145">
        <f t="shared" si="18"/>
        <v>14748.75</v>
      </c>
      <c r="AE46" s="268" t="s">
        <v>334</v>
      </c>
      <c r="AF46" s="269" t="s">
        <v>335</v>
      </c>
    </row>
    <row r="47" spans="1:32" ht="15.75">
      <c r="A47" s="660"/>
      <c r="B47" s="467" t="s">
        <v>301</v>
      </c>
      <c r="C47" s="144">
        <f t="shared" si="1"/>
        <v>1179.8999999999999</v>
      </c>
      <c r="D47" s="144">
        <f t="shared" si="2"/>
        <v>1573.2</v>
      </c>
      <c r="E47" s="144">
        <f t="shared" si="3"/>
        <v>1966.5</v>
      </c>
      <c r="F47" s="144">
        <f t="shared" si="4"/>
        <v>2359.7999999999997</v>
      </c>
      <c r="G47" s="144">
        <f t="shared" si="5"/>
        <v>2753.1</v>
      </c>
      <c r="H47" s="144">
        <f t="shared" si="19"/>
        <v>3146.4</v>
      </c>
      <c r="I47" s="494">
        <f t="shared" si="6"/>
        <v>3539.7000000000003</v>
      </c>
      <c r="J47" s="439">
        <v>3933</v>
      </c>
      <c r="K47" s="204">
        <f t="shared" si="7"/>
        <v>4326.3</v>
      </c>
      <c r="L47" s="144">
        <f t="shared" si="8"/>
        <v>4719.5999999999995</v>
      </c>
      <c r="M47" s="144">
        <f t="shared" si="9"/>
        <v>5112.9000000000005</v>
      </c>
      <c r="N47" s="144">
        <f t="shared" si="10"/>
        <v>5506.2</v>
      </c>
      <c r="O47" s="144">
        <f t="shared" si="11"/>
        <v>5899.5</v>
      </c>
      <c r="P47" s="144">
        <f t="shared" si="23"/>
        <v>6292.8</v>
      </c>
      <c r="Q47" s="144">
        <f t="shared" si="24"/>
        <v>6686.0999999999995</v>
      </c>
      <c r="R47" s="144">
        <f t="shared" si="25"/>
        <v>7079.4000000000005</v>
      </c>
      <c r="S47" s="144">
        <f t="shared" si="12"/>
        <v>7472.7</v>
      </c>
      <c r="T47" s="144">
        <f t="shared" si="13"/>
        <v>7866</v>
      </c>
      <c r="U47" s="144">
        <f t="shared" si="14"/>
        <v>8259.3000000000011</v>
      </c>
      <c r="V47" s="144">
        <f t="shared" si="15"/>
        <v>8652.6</v>
      </c>
      <c r="W47" s="144">
        <f t="shared" si="16"/>
        <v>9045.9</v>
      </c>
      <c r="X47" s="144">
        <f t="shared" si="17"/>
        <v>9439.1999999999989</v>
      </c>
      <c r="Y47" s="145">
        <f t="shared" si="18"/>
        <v>9832.5</v>
      </c>
      <c r="Z47" s="145">
        <f t="shared" si="18"/>
        <v>10815.75</v>
      </c>
      <c r="AA47" s="145">
        <f t="shared" si="18"/>
        <v>11798.999999999998</v>
      </c>
      <c r="AB47" s="145">
        <f t="shared" si="18"/>
        <v>12782.250000000002</v>
      </c>
      <c r="AC47" s="145">
        <f t="shared" si="18"/>
        <v>13765.5</v>
      </c>
      <c r="AD47" s="145">
        <f t="shared" si="18"/>
        <v>14748.75</v>
      </c>
      <c r="AE47" s="268" t="s">
        <v>331</v>
      </c>
      <c r="AF47" s="269" t="s">
        <v>332</v>
      </c>
    </row>
    <row r="48" spans="1:32" ht="15.75">
      <c r="A48" s="660"/>
      <c r="B48" s="467" t="s">
        <v>302</v>
      </c>
      <c r="C48" s="144">
        <f t="shared" si="1"/>
        <v>1179.8999999999999</v>
      </c>
      <c r="D48" s="144">
        <f t="shared" si="2"/>
        <v>1573.2</v>
      </c>
      <c r="E48" s="144">
        <f t="shared" si="3"/>
        <v>1966.5</v>
      </c>
      <c r="F48" s="144">
        <f t="shared" si="4"/>
        <v>2359.7999999999997</v>
      </c>
      <c r="G48" s="144">
        <f t="shared" si="5"/>
        <v>2753.1</v>
      </c>
      <c r="H48" s="144">
        <f t="shared" si="19"/>
        <v>3146.4</v>
      </c>
      <c r="I48" s="494">
        <f t="shared" si="6"/>
        <v>3539.7000000000003</v>
      </c>
      <c r="J48" s="439">
        <v>3933</v>
      </c>
      <c r="K48" s="204">
        <f t="shared" si="7"/>
        <v>4326.3</v>
      </c>
      <c r="L48" s="144">
        <f t="shared" si="8"/>
        <v>4719.5999999999995</v>
      </c>
      <c r="M48" s="144">
        <f t="shared" si="9"/>
        <v>5112.9000000000005</v>
      </c>
      <c r="N48" s="144">
        <f t="shared" si="10"/>
        <v>5506.2</v>
      </c>
      <c r="O48" s="144">
        <f t="shared" si="11"/>
        <v>5899.5</v>
      </c>
      <c r="P48" s="144">
        <f t="shared" si="23"/>
        <v>6292.8</v>
      </c>
      <c r="Q48" s="144">
        <f t="shared" si="24"/>
        <v>6686.0999999999995</v>
      </c>
      <c r="R48" s="144">
        <f t="shared" si="25"/>
        <v>7079.4000000000005</v>
      </c>
      <c r="S48" s="144">
        <f t="shared" si="12"/>
        <v>7472.7</v>
      </c>
      <c r="T48" s="144">
        <f t="shared" si="13"/>
        <v>7866</v>
      </c>
      <c r="U48" s="144">
        <f t="shared" si="14"/>
        <v>8259.3000000000011</v>
      </c>
      <c r="V48" s="144">
        <f t="shared" si="15"/>
        <v>8652.6</v>
      </c>
      <c r="W48" s="144">
        <f t="shared" si="16"/>
        <v>9045.9</v>
      </c>
      <c r="X48" s="144">
        <f t="shared" si="17"/>
        <v>9439.1999999999989</v>
      </c>
      <c r="Y48" s="145">
        <f t="shared" si="18"/>
        <v>9832.5</v>
      </c>
      <c r="Z48" s="145">
        <f t="shared" si="18"/>
        <v>10815.75</v>
      </c>
      <c r="AA48" s="145">
        <f t="shared" si="18"/>
        <v>11798.999999999998</v>
      </c>
      <c r="AB48" s="145">
        <f t="shared" si="18"/>
        <v>12782.250000000002</v>
      </c>
      <c r="AC48" s="145">
        <f t="shared" si="18"/>
        <v>13765.5</v>
      </c>
      <c r="AD48" s="145">
        <f t="shared" si="18"/>
        <v>14748.75</v>
      </c>
      <c r="AE48" s="268" t="s">
        <v>334</v>
      </c>
      <c r="AF48" s="269" t="s">
        <v>335</v>
      </c>
    </row>
    <row r="49" spans="1:32" ht="15.75">
      <c r="A49" s="660"/>
      <c r="B49" s="467" t="s">
        <v>357</v>
      </c>
      <c r="C49" s="144">
        <f t="shared" si="1"/>
        <v>1179.8999999999999</v>
      </c>
      <c r="D49" s="144">
        <f t="shared" si="2"/>
        <v>1573.2</v>
      </c>
      <c r="E49" s="144">
        <f t="shared" si="3"/>
        <v>1966.5</v>
      </c>
      <c r="F49" s="144">
        <f t="shared" si="4"/>
        <v>2359.7999999999997</v>
      </c>
      <c r="G49" s="144">
        <f t="shared" si="5"/>
        <v>2753.1</v>
      </c>
      <c r="H49" s="144">
        <f t="shared" si="19"/>
        <v>3146.4</v>
      </c>
      <c r="I49" s="494">
        <f t="shared" si="6"/>
        <v>3539.7000000000003</v>
      </c>
      <c r="J49" s="439">
        <v>3933</v>
      </c>
      <c r="K49" s="204">
        <f t="shared" si="7"/>
        <v>4326.3</v>
      </c>
      <c r="L49" s="144">
        <f t="shared" si="8"/>
        <v>4719.5999999999995</v>
      </c>
      <c r="M49" s="144">
        <f t="shared" si="9"/>
        <v>5112.9000000000005</v>
      </c>
      <c r="N49" s="144">
        <f t="shared" si="10"/>
        <v>5506.2</v>
      </c>
      <c r="O49" s="144">
        <f t="shared" si="11"/>
        <v>5899.5</v>
      </c>
      <c r="P49" s="144">
        <f t="shared" si="23"/>
        <v>6292.8</v>
      </c>
      <c r="Q49" s="144">
        <f t="shared" si="24"/>
        <v>6686.0999999999995</v>
      </c>
      <c r="R49" s="144">
        <f t="shared" si="25"/>
        <v>7079.4000000000005</v>
      </c>
      <c r="S49" s="144">
        <f t="shared" si="12"/>
        <v>7472.7</v>
      </c>
      <c r="T49" s="144">
        <f t="shared" si="13"/>
        <v>7866</v>
      </c>
      <c r="U49" s="144">
        <f t="shared" si="14"/>
        <v>8259.3000000000011</v>
      </c>
      <c r="V49" s="144">
        <f t="shared" si="15"/>
        <v>8652.6</v>
      </c>
      <c r="W49" s="144">
        <f t="shared" si="16"/>
        <v>9045.9</v>
      </c>
      <c r="X49" s="144">
        <f t="shared" si="17"/>
        <v>9439.1999999999989</v>
      </c>
      <c r="Y49" s="145">
        <f t="shared" si="18"/>
        <v>9832.5</v>
      </c>
      <c r="Z49" s="145">
        <f t="shared" si="18"/>
        <v>10815.75</v>
      </c>
      <c r="AA49" s="145">
        <f t="shared" si="18"/>
        <v>11798.999999999998</v>
      </c>
      <c r="AB49" s="145">
        <f t="shared" si="18"/>
        <v>12782.250000000002</v>
      </c>
      <c r="AC49" s="145">
        <f t="shared" si="18"/>
        <v>13765.5</v>
      </c>
      <c r="AD49" s="145">
        <f t="shared" si="18"/>
        <v>14748.75</v>
      </c>
      <c r="AE49" s="268" t="s">
        <v>331</v>
      </c>
      <c r="AF49" s="269" t="s">
        <v>332</v>
      </c>
    </row>
    <row r="50" spans="1:32" ht="15.75">
      <c r="A50" s="660"/>
      <c r="B50" s="467" t="s">
        <v>303</v>
      </c>
      <c r="C50" s="144">
        <f t="shared" si="1"/>
        <v>1179.8999999999999</v>
      </c>
      <c r="D50" s="144">
        <f t="shared" si="2"/>
        <v>1573.2</v>
      </c>
      <c r="E50" s="144">
        <f t="shared" si="3"/>
        <v>1966.5</v>
      </c>
      <c r="F50" s="144">
        <f t="shared" si="4"/>
        <v>2359.7999999999997</v>
      </c>
      <c r="G50" s="144">
        <f t="shared" si="5"/>
        <v>2753.1</v>
      </c>
      <c r="H50" s="144">
        <f t="shared" si="19"/>
        <v>3146.4</v>
      </c>
      <c r="I50" s="494">
        <f t="shared" si="6"/>
        <v>3539.7000000000003</v>
      </c>
      <c r="J50" s="439">
        <v>3933</v>
      </c>
      <c r="K50" s="204">
        <f t="shared" si="7"/>
        <v>4326.3</v>
      </c>
      <c r="L50" s="144">
        <f t="shared" si="8"/>
        <v>4719.5999999999995</v>
      </c>
      <c r="M50" s="144">
        <f t="shared" si="9"/>
        <v>5112.9000000000005</v>
      </c>
      <c r="N50" s="144">
        <f t="shared" si="10"/>
        <v>5506.2</v>
      </c>
      <c r="O50" s="144">
        <f t="shared" si="11"/>
        <v>5899.5</v>
      </c>
      <c r="P50" s="144">
        <f t="shared" si="23"/>
        <v>6292.8</v>
      </c>
      <c r="Q50" s="144">
        <f t="shared" si="24"/>
        <v>6686.0999999999995</v>
      </c>
      <c r="R50" s="144">
        <f t="shared" si="25"/>
        <v>7079.4000000000005</v>
      </c>
      <c r="S50" s="144">
        <f t="shared" si="12"/>
        <v>7472.7</v>
      </c>
      <c r="T50" s="144">
        <f t="shared" si="13"/>
        <v>7866</v>
      </c>
      <c r="U50" s="144">
        <f t="shared" si="14"/>
        <v>8259.3000000000011</v>
      </c>
      <c r="V50" s="144">
        <f t="shared" si="15"/>
        <v>8652.6</v>
      </c>
      <c r="W50" s="144">
        <f t="shared" si="16"/>
        <v>9045.9</v>
      </c>
      <c r="X50" s="144">
        <f t="shared" si="17"/>
        <v>9439.1999999999989</v>
      </c>
      <c r="Y50" s="145">
        <f>J50*2.5</f>
        <v>9832.5</v>
      </c>
      <c r="Z50" s="145">
        <f t="shared" si="18"/>
        <v>10815.75</v>
      </c>
      <c r="AA50" s="145">
        <f t="shared" si="18"/>
        <v>11798.999999999998</v>
      </c>
      <c r="AB50" s="145">
        <f t="shared" si="18"/>
        <v>12782.250000000002</v>
      </c>
      <c r="AC50" s="145">
        <f t="shared" si="18"/>
        <v>13765.5</v>
      </c>
      <c r="AD50" s="145">
        <f t="shared" si="18"/>
        <v>14748.75</v>
      </c>
      <c r="AE50" s="268" t="s">
        <v>334</v>
      </c>
      <c r="AF50" s="269" t="s">
        <v>335</v>
      </c>
    </row>
    <row r="51" spans="1:32" ht="15.75">
      <c r="A51" s="663"/>
      <c r="B51" s="467" t="s">
        <v>132</v>
      </c>
      <c r="C51" s="144">
        <f t="shared" si="1"/>
        <v>1179.8999999999999</v>
      </c>
      <c r="D51" s="144">
        <f t="shared" si="2"/>
        <v>1573.2</v>
      </c>
      <c r="E51" s="144">
        <f t="shared" si="3"/>
        <v>1966.5</v>
      </c>
      <c r="F51" s="144">
        <f t="shared" si="4"/>
        <v>2359.7999999999997</v>
      </c>
      <c r="G51" s="144">
        <f t="shared" si="5"/>
        <v>2753.1</v>
      </c>
      <c r="H51" s="144">
        <f t="shared" si="19"/>
        <v>3146.4</v>
      </c>
      <c r="I51" s="494">
        <f t="shared" si="6"/>
        <v>3539.7000000000003</v>
      </c>
      <c r="J51" s="439">
        <v>3933</v>
      </c>
      <c r="K51" s="204">
        <f t="shared" si="7"/>
        <v>4326.3</v>
      </c>
      <c r="L51" s="144">
        <f t="shared" si="8"/>
        <v>4719.5999999999995</v>
      </c>
      <c r="M51" s="144">
        <f t="shared" si="9"/>
        <v>5112.9000000000005</v>
      </c>
      <c r="N51" s="144">
        <f t="shared" si="10"/>
        <v>5506.2</v>
      </c>
      <c r="O51" s="144">
        <f t="shared" si="11"/>
        <v>5899.5</v>
      </c>
      <c r="P51" s="144">
        <f t="shared" si="23"/>
        <v>6292.8</v>
      </c>
      <c r="Q51" s="144">
        <f t="shared" si="24"/>
        <v>6686.0999999999995</v>
      </c>
      <c r="R51" s="144">
        <f t="shared" si="25"/>
        <v>7079.4000000000005</v>
      </c>
      <c r="S51" s="144">
        <f t="shared" si="12"/>
        <v>7472.7</v>
      </c>
      <c r="T51" s="144">
        <f t="shared" si="13"/>
        <v>7866</v>
      </c>
      <c r="U51" s="144">
        <f t="shared" si="14"/>
        <v>8259.3000000000011</v>
      </c>
      <c r="V51" s="144">
        <f t="shared" si="15"/>
        <v>8652.6</v>
      </c>
      <c r="W51" s="144">
        <f t="shared" si="16"/>
        <v>9045.9</v>
      </c>
      <c r="X51" s="144">
        <f t="shared" si="17"/>
        <v>9439.1999999999989</v>
      </c>
      <c r="Y51" s="145">
        <f t="shared" si="18"/>
        <v>9832.5</v>
      </c>
      <c r="Z51" s="145">
        <f t="shared" si="18"/>
        <v>10815.75</v>
      </c>
      <c r="AA51" s="145">
        <f t="shared" si="18"/>
        <v>11798.999999999998</v>
      </c>
      <c r="AB51" s="145">
        <f t="shared" si="18"/>
        <v>12782.250000000002</v>
      </c>
      <c r="AC51" s="145">
        <f t="shared" si="18"/>
        <v>13765.5</v>
      </c>
      <c r="AD51" s="145">
        <f t="shared" si="18"/>
        <v>14748.75</v>
      </c>
      <c r="AE51" s="268" t="s">
        <v>331</v>
      </c>
      <c r="AF51" s="269" t="s">
        <v>332</v>
      </c>
    </row>
    <row r="52" spans="1:32" ht="15.75">
      <c r="A52" s="663"/>
      <c r="B52" s="467" t="s">
        <v>358</v>
      </c>
      <c r="C52" s="144">
        <f t="shared" si="1"/>
        <v>1179.8999999999999</v>
      </c>
      <c r="D52" s="144">
        <f t="shared" si="2"/>
        <v>1573.2</v>
      </c>
      <c r="E52" s="144">
        <f t="shared" si="3"/>
        <v>1966.5</v>
      </c>
      <c r="F52" s="144">
        <f t="shared" si="4"/>
        <v>2359.7999999999997</v>
      </c>
      <c r="G52" s="144">
        <f t="shared" si="5"/>
        <v>2753.1</v>
      </c>
      <c r="H52" s="144">
        <f t="shared" si="19"/>
        <v>3146.4</v>
      </c>
      <c r="I52" s="494">
        <f t="shared" si="6"/>
        <v>3539.7000000000003</v>
      </c>
      <c r="J52" s="439">
        <v>3933</v>
      </c>
      <c r="K52" s="204">
        <f t="shared" si="7"/>
        <v>4326.3</v>
      </c>
      <c r="L52" s="144">
        <f t="shared" si="8"/>
        <v>4719.5999999999995</v>
      </c>
      <c r="M52" s="144">
        <f t="shared" si="9"/>
        <v>5112.9000000000005</v>
      </c>
      <c r="N52" s="144">
        <f t="shared" si="10"/>
        <v>5506.2</v>
      </c>
      <c r="O52" s="144">
        <f t="shared" si="11"/>
        <v>5899.5</v>
      </c>
      <c r="P52" s="144">
        <f t="shared" si="23"/>
        <v>6292.8</v>
      </c>
      <c r="Q52" s="144">
        <f t="shared" si="24"/>
        <v>6686.0999999999995</v>
      </c>
      <c r="R52" s="144">
        <f t="shared" si="25"/>
        <v>7079.4000000000005</v>
      </c>
      <c r="S52" s="144">
        <f t="shared" si="12"/>
        <v>7472.7</v>
      </c>
      <c r="T52" s="144">
        <f t="shared" si="13"/>
        <v>7866</v>
      </c>
      <c r="U52" s="144">
        <f t="shared" si="14"/>
        <v>8259.3000000000011</v>
      </c>
      <c r="V52" s="144">
        <f t="shared" si="15"/>
        <v>8652.6</v>
      </c>
      <c r="W52" s="144">
        <f t="shared" si="16"/>
        <v>9045.9</v>
      </c>
      <c r="X52" s="144">
        <f t="shared" si="17"/>
        <v>9439.1999999999989</v>
      </c>
      <c r="Y52" s="145">
        <f t="shared" si="18"/>
        <v>9832.5</v>
      </c>
      <c r="Z52" s="145">
        <f t="shared" si="18"/>
        <v>10815.75</v>
      </c>
      <c r="AA52" s="145">
        <f t="shared" si="18"/>
        <v>11798.999999999998</v>
      </c>
      <c r="AB52" s="145">
        <f t="shared" si="18"/>
        <v>12782.250000000002</v>
      </c>
      <c r="AC52" s="145">
        <f t="shared" si="18"/>
        <v>13765.5</v>
      </c>
      <c r="AD52" s="145">
        <f t="shared" si="18"/>
        <v>14748.75</v>
      </c>
      <c r="AE52" s="268" t="s">
        <v>331</v>
      </c>
      <c r="AF52" s="269" t="s">
        <v>332</v>
      </c>
    </row>
    <row r="53" spans="1:32" ht="15.75">
      <c r="A53" s="663"/>
      <c r="B53" s="473" t="s">
        <v>359</v>
      </c>
      <c r="C53" s="144">
        <f t="shared" si="1"/>
        <v>1179.8999999999999</v>
      </c>
      <c r="D53" s="144">
        <f t="shared" si="2"/>
        <v>1573.2</v>
      </c>
      <c r="E53" s="144">
        <f t="shared" si="3"/>
        <v>1966.5</v>
      </c>
      <c r="F53" s="144">
        <f t="shared" si="4"/>
        <v>2359.7999999999997</v>
      </c>
      <c r="G53" s="144">
        <f t="shared" si="5"/>
        <v>2753.1</v>
      </c>
      <c r="H53" s="144">
        <f t="shared" si="19"/>
        <v>3146.4</v>
      </c>
      <c r="I53" s="494">
        <f t="shared" si="6"/>
        <v>3539.7000000000003</v>
      </c>
      <c r="J53" s="439">
        <v>3933</v>
      </c>
      <c r="K53" s="204">
        <f t="shared" si="7"/>
        <v>4326.3</v>
      </c>
      <c r="L53" s="144">
        <f t="shared" si="8"/>
        <v>4719.5999999999995</v>
      </c>
      <c r="M53" s="144">
        <f t="shared" si="9"/>
        <v>5112.9000000000005</v>
      </c>
      <c r="N53" s="144">
        <f t="shared" si="10"/>
        <v>5506.2</v>
      </c>
      <c r="O53" s="144">
        <f t="shared" si="11"/>
        <v>5899.5</v>
      </c>
      <c r="P53" s="144">
        <f t="shared" si="23"/>
        <v>6292.8</v>
      </c>
      <c r="Q53" s="144">
        <f t="shared" si="24"/>
        <v>6686.0999999999995</v>
      </c>
      <c r="R53" s="144">
        <f t="shared" si="25"/>
        <v>7079.4000000000005</v>
      </c>
      <c r="S53" s="144">
        <f t="shared" si="12"/>
        <v>7472.7</v>
      </c>
      <c r="T53" s="144">
        <f t="shared" si="13"/>
        <v>7866</v>
      </c>
      <c r="U53" s="144">
        <f t="shared" si="14"/>
        <v>8259.3000000000011</v>
      </c>
      <c r="V53" s="144">
        <f t="shared" si="15"/>
        <v>8652.6</v>
      </c>
      <c r="W53" s="144">
        <f t="shared" si="16"/>
        <v>9045.9</v>
      </c>
      <c r="X53" s="144">
        <f t="shared" si="17"/>
        <v>9439.1999999999989</v>
      </c>
      <c r="Y53" s="145">
        <f t="shared" si="18"/>
        <v>9832.5</v>
      </c>
      <c r="Z53" s="145">
        <f t="shared" si="18"/>
        <v>10815.75</v>
      </c>
      <c r="AA53" s="145">
        <f t="shared" si="18"/>
        <v>11798.999999999998</v>
      </c>
      <c r="AB53" s="145">
        <f t="shared" si="18"/>
        <v>12782.250000000002</v>
      </c>
      <c r="AC53" s="145">
        <f t="shared" si="18"/>
        <v>13765.5</v>
      </c>
      <c r="AD53" s="145">
        <f t="shared" si="18"/>
        <v>14748.75</v>
      </c>
      <c r="AE53" s="268" t="s">
        <v>331</v>
      </c>
      <c r="AF53" s="269" t="s">
        <v>332</v>
      </c>
    </row>
    <row r="54" spans="1:32" ht="15" customHeight="1">
      <c r="A54" s="663"/>
      <c r="B54" s="670" t="s">
        <v>377</v>
      </c>
      <c r="C54" s="571">
        <f t="shared" si="1"/>
        <v>1179.8999999999999</v>
      </c>
      <c r="D54" s="571">
        <f t="shared" si="2"/>
        <v>1573.2</v>
      </c>
      <c r="E54" s="571">
        <f t="shared" si="3"/>
        <v>1966.5</v>
      </c>
      <c r="F54" s="571">
        <f t="shared" si="4"/>
        <v>2359.7999999999997</v>
      </c>
      <c r="G54" s="571">
        <f t="shared" si="5"/>
        <v>2753.1</v>
      </c>
      <c r="H54" s="571">
        <f t="shared" si="19"/>
        <v>3146.4</v>
      </c>
      <c r="I54" s="668">
        <f t="shared" si="6"/>
        <v>3539.7000000000003</v>
      </c>
      <c r="J54" s="439">
        <v>3933</v>
      </c>
      <c r="K54" s="669">
        <f t="shared" si="7"/>
        <v>4326.3</v>
      </c>
      <c r="L54" s="571">
        <f t="shared" si="8"/>
        <v>4719.5999999999995</v>
      </c>
      <c r="M54" s="571">
        <f t="shared" si="9"/>
        <v>5112.9000000000005</v>
      </c>
      <c r="N54" s="571">
        <f t="shared" si="10"/>
        <v>5506.2</v>
      </c>
      <c r="O54" s="571">
        <f t="shared" si="11"/>
        <v>5899.5</v>
      </c>
      <c r="P54" s="571">
        <f t="shared" si="23"/>
        <v>6292.8</v>
      </c>
      <c r="Q54" s="571">
        <f t="shared" si="24"/>
        <v>6686.0999999999995</v>
      </c>
      <c r="R54" s="571">
        <f t="shared" si="25"/>
        <v>7079.4000000000005</v>
      </c>
      <c r="S54" s="571">
        <f t="shared" si="12"/>
        <v>7472.7</v>
      </c>
      <c r="T54" s="571">
        <f t="shared" si="13"/>
        <v>7866</v>
      </c>
      <c r="U54" s="571">
        <f t="shared" si="14"/>
        <v>8259.3000000000011</v>
      </c>
      <c r="V54" s="571">
        <f t="shared" si="15"/>
        <v>8652.6</v>
      </c>
      <c r="W54" s="571">
        <f t="shared" si="16"/>
        <v>9045.9</v>
      </c>
      <c r="X54" s="571">
        <f t="shared" si="17"/>
        <v>9439.1999999999989</v>
      </c>
      <c r="Y54" s="668">
        <f t="shared" si="18"/>
        <v>9832.5</v>
      </c>
      <c r="Z54" s="668">
        <f t="shared" si="18"/>
        <v>10815.75</v>
      </c>
      <c r="AA54" s="668">
        <f t="shared" si="18"/>
        <v>11798.999999999998</v>
      </c>
      <c r="AB54" s="668">
        <f t="shared" si="18"/>
        <v>12782.250000000002</v>
      </c>
      <c r="AC54" s="668">
        <f t="shared" si="18"/>
        <v>13765.5</v>
      </c>
      <c r="AD54" s="668">
        <f t="shared" si="18"/>
        <v>14748.75</v>
      </c>
      <c r="AE54" s="582" t="s">
        <v>331</v>
      </c>
      <c r="AF54" s="602" t="s">
        <v>332</v>
      </c>
    </row>
    <row r="55" spans="1:32" ht="15" customHeight="1">
      <c r="A55" s="663"/>
      <c r="B55" s="671"/>
      <c r="C55" s="571"/>
      <c r="D55" s="571"/>
      <c r="E55" s="571"/>
      <c r="F55" s="571"/>
      <c r="G55" s="571"/>
      <c r="H55" s="571"/>
      <c r="I55" s="668"/>
      <c r="J55" s="439">
        <v>-200</v>
      </c>
      <c r="K55" s="669"/>
      <c r="L55" s="571"/>
      <c r="M55" s="571"/>
      <c r="N55" s="571"/>
      <c r="O55" s="571"/>
      <c r="P55" s="571"/>
      <c r="Q55" s="571"/>
      <c r="R55" s="571"/>
      <c r="S55" s="571"/>
      <c r="T55" s="571"/>
      <c r="U55" s="571"/>
      <c r="V55" s="571"/>
      <c r="W55" s="571"/>
      <c r="X55" s="571"/>
      <c r="Y55" s="668"/>
      <c r="Z55" s="668"/>
      <c r="AA55" s="668"/>
      <c r="AB55" s="668"/>
      <c r="AC55" s="668"/>
      <c r="AD55" s="668"/>
      <c r="AE55" s="572"/>
      <c r="AF55" s="603"/>
    </row>
    <row r="56" spans="1:32" ht="15.75">
      <c r="A56" s="663"/>
      <c r="B56" s="472" t="s">
        <v>360</v>
      </c>
      <c r="C56" s="144">
        <f t="shared" ref="C56" si="26">J56*0.3</f>
        <v>1179.8999999999999</v>
      </c>
      <c r="D56" s="144">
        <f t="shared" ref="D56" si="27">J56*0.4</f>
        <v>1573.2</v>
      </c>
      <c r="E56" s="144">
        <f t="shared" ref="E56" si="28">J56*0.5</f>
        <v>1966.5</v>
      </c>
      <c r="F56" s="144">
        <f t="shared" ref="F56" si="29">J56*0.6</f>
        <v>2359.7999999999997</v>
      </c>
      <c r="G56" s="144">
        <f t="shared" ref="G56" si="30">J56*0.7</f>
        <v>2753.1</v>
      </c>
      <c r="H56" s="144">
        <f t="shared" ref="H56" si="31">J56*0.8</f>
        <v>3146.4</v>
      </c>
      <c r="I56" s="494">
        <f t="shared" ref="I56" si="32">J56*0.9</f>
        <v>3539.7000000000003</v>
      </c>
      <c r="J56" s="439">
        <v>3933</v>
      </c>
      <c r="K56" s="204">
        <f t="shared" ref="K56" si="33">J56*1.1</f>
        <v>4326.3</v>
      </c>
      <c r="L56" s="144">
        <f t="shared" ref="L56" si="34">J56*1.2</f>
        <v>4719.5999999999995</v>
      </c>
      <c r="M56" s="144">
        <f t="shared" ref="M56" si="35">J56*1.3</f>
        <v>5112.9000000000005</v>
      </c>
      <c r="N56" s="144">
        <f t="shared" ref="N56" si="36">J56*1.4</f>
        <v>5506.2</v>
      </c>
      <c r="O56" s="144">
        <f t="shared" ref="O56" si="37">J56*1.5</f>
        <v>5899.5</v>
      </c>
      <c r="P56" s="144">
        <f>J56*1.6</f>
        <v>6292.8</v>
      </c>
      <c r="Q56" s="144">
        <f>J56*1.7</f>
        <v>6686.0999999999995</v>
      </c>
      <c r="R56" s="144">
        <f>J56*1.8</f>
        <v>7079.4000000000005</v>
      </c>
      <c r="S56" s="144">
        <f>J56*1.9</f>
        <v>7472.7</v>
      </c>
      <c r="T56" s="144">
        <f>J56*2</f>
        <v>7866</v>
      </c>
      <c r="U56" s="144">
        <f>J56*2.1</f>
        <v>8259.3000000000011</v>
      </c>
      <c r="V56" s="144">
        <f>J56*2.2</f>
        <v>8652.6</v>
      </c>
      <c r="W56" s="144">
        <f>J56*2.3</f>
        <v>9045.9</v>
      </c>
      <c r="X56" s="144">
        <f>J56*2.4</f>
        <v>9439.1999999999989</v>
      </c>
      <c r="Y56" s="145">
        <f>J56*2.5</f>
        <v>9832.5</v>
      </c>
      <c r="Z56" s="145">
        <f t="shared" ref="Z56:AD57" si="38">K56*2.5</f>
        <v>10815.75</v>
      </c>
      <c r="AA56" s="145">
        <f t="shared" si="38"/>
        <v>11798.999999999998</v>
      </c>
      <c r="AB56" s="145">
        <f t="shared" si="38"/>
        <v>12782.250000000002</v>
      </c>
      <c r="AC56" s="145">
        <f t="shared" si="38"/>
        <v>13765.5</v>
      </c>
      <c r="AD56" s="145">
        <f t="shared" si="38"/>
        <v>14748.75</v>
      </c>
      <c r="AE56" s="272" t="s">
        <v>336</v>
      </c>
      <c r="AF56" s="273" t="s">
        <v>337</v>
      </c>
    </row>
    <row r="57" spans="1:32" ht="16.5" thickBot="1">
      <c r="A57" s="664"/>
      <c r="B57" s="468" t="s">
        <v>361</v>
      </c>
      <c r="C57" s="144">
        <f t="shared" si="1"/>
        <v>1179.8999999999999</v>
      </c>
      <c r="D57" s="144">
        <f t="shared" si="2"/>
        <v>1573.2</v>
      </c>
      <c r="E57" s="144">
        <f t="shared" si="3"/>
        <v>1966.5</v>
      </c>
      <c r="F57" s="144">
        <f t="shared" si="4"/>
        <v>2359.7999999999997</v>
      </c>
      <c r="G57" s="144">
        <f t="shared" si="5"/>
        <v>2753.1</v>
      </c>
      <c r="H57" s="144">
        <f t="shared" si="19"/>
        <v>3146.4</v>
      </c>
      <c r="I57" s="494">
        <f t="shared" si="6"/>
        <v>3539.7000000000003</v>
      </c>
      <c r="J57" s="439">
        <v>3933</v>
      </c>
      <c r="K57" s="204">
        <f t="shared" si="7"/>
        <v>4326.3</v>
      </c>
      <c r="L57" s="144">
        <f t="shared" si="8"/>
        <v>4719.5999999999995</v>
      </c>
      <c r="M57" s="144">
        <f t="shared" si="9"/>
        <v>5112.9000000000005</v>
      </c>
      <c r="N57" s="144">
        <f t="shared" si="10"/>
        <v>5506.2</v>
      </c>
      <c r="O57" s="144">
        <f t="shared" si="11"/>
        <v>5899.5</v>
      </c>
      <c r="P57" s="144">
        <f>J57*1.6</f>
        <v>6292.8</v>
      </c>
      <c r="Q57" s="144">
        <f>J57*1.7</f>
        <v>6686.0999999999995</v>
      </c>
      <c r="R57" s="144">
        <f>J57*1.8</f>
        <v>7079.4000000000005</v>
      </c>
      <c r="S57" s="144">
        <f>J57*1.9</f>
        <v>7472.7</v>
      </c>
      <c r="T57" s="144">
        <f>J57*2</f>
        <v>7866</v>
      </c>
      <c r="U57" s="144">
        <f>J57*2.1</f>
        <v>8259.3000000000011</v>
      </c>
      <c r="V57" s="144">
        <f>J57*2.2</f>
        <v>8652.6</v>
      </c>
      <c r="W57" s="144">
        <f>J57*2.3</f>
        <v>9045.9</v>
      </c>
      <c r="X57" s="144">
        <f>J57*2.4</f>
        <v>9439.1999999999989</v>
      </c>
      <c r="Y57" s="145">
        <f>J57*2.5</f>
        <v>9832.5</v>
      </c>
      <c r="Z57" s="145">
        <f t="shared" si="38"/>
        <v>10815.75</v>
      </c>
      <c r="AA57" s="145">
        <f t="shared" si="38"/>
        <v>11798.999999999998</v>
      </c>
      <c r="AB57" s="145">
        <f t="shared" si="38"/>
        <v>12782.250000000002</v>
      </c>
      <c r="AC57" s="145">
        <f t="shared" si="38"/>
        <v>13765.5</v>
      </c>
      <c r="AD57" s="145">
        <f t="shared" si="38"/>
        <v>14748.75</v>
      </c>
      <c r="AE57" s="270" t="s">
        <v>362</v>
      </c>
      <c r="AF57" s="271" t="s">
        <v>332</v>
      </c>
    </row>
    <row r="58" spans="1:32" ht="15.75" thickBot="1">
      <c r="A58" s="672"/>
      <c r="B58" s="673"/>
      <c r="C58" s="673"/>
      <c r="D58" s="673"/>
      <c r="E58" s="673"/>
      <c r="F58" s="673"/>
      <c r="G58" s="673"/>
      <c r="H58" s="673"/>
      <c r="I58" s="673"/>
      <c r="J58" s="673"/>
      <c r="K58" s="673"/>
      <c r="L58" s="673"/>
      <c r="M58" s="673"/>
      <c r="N58" s="673"/>
      <c r="O58" s="673"/>
      <c r="P58" s="673"/>
      <c r="Q58" s="673"/>
      <c r="R58" s="673"/>
      <c r="S58" s="673"/>
      <c r="T58" s="673"/>
      <c r="U58" s="673"/>
      <c r="V58" s="673"/>
      <c r="W58" s="673"/>
      <c r="X58" s="673"/>
      <c r="Y58" s="673"/>
      <c r="Z58" s="673"/>
      <c r="AA58" s="674"/>
      <c r="AB58" s="112"/>
      <c r="AC58" s="112"/>
      <c r="AD58" s="112"/>
      <c r="AE58" s="112"/>
      <c r="AF58" s="112"/>
    </row>
    <row r="59" spans="1:32" ht="42" customHeight="1" thickBot="1">
      <c r="B59" s="675" t="s">
        <v>0</v>
      </c>
      <c r="C59" s="623" t="s">
        <v>1</v>
      </c>
      <c r="D59" s="624"/>
      <c r="E59" s="624"/>
      <c r="F59" s="624"/>
      <c r="G59" s="624"/>
      <c r="H59" s="624"/>
      <c r="I59" s="624"/>
      <c r="J59" s="624"/>
      <c r="K59" s="624"/>
      <c r="L59" s="624"/>
      <c r="M59" s="624"/>
      <c r="N59" s="624"/>
      <c r="O59" s="624"/>
      <c r="P59" s="624"/>
      <c r="Q59" s="624"/>
      <c r="R59" s="624"/>
      <c r="S59" s="624"/>
      <c r="T59" s="624"/>
      <c r="U59" s="624"/>
      <c r="V59" s="624"/>
      <c r="W59" s="624"/>
      <c r="X59" s="624"/>
      <c r="Y59" s="624"/>
      <c r="Z59" s="624"/>
      <c r="AA59" s="624"/>
      <c r="AB59" s="624"/>
      <c r="AC59" s="624"/>
      <c r="AD59" s="625"/>
      <c r="AE59" s="626" t="s">
        <v>328</v>
      </c>
      <c r="AF59" s="627"/>
    </row>
    <row r="60" spans="1:32" ht="26.25" thickBot="1">
      <c r="A60" s="230"/>
      <c r="B60" s="676"/>
      <c r="C60" s="258">
        <v>0.3</v>
      </c>
      <c r="D60" s="175">
        <v>0.4</v>
      </c>
      <c r="E60" s="175">
        <v>0.5</v>
      </c>
      <c r="F60" s="175">
        <v>0.6</v>
      </c>
      <c r="G60" s="175">
        <v>0.7</v>
      </c>
      <c r="H60" s="175">
        <v>0.8</v>
      </c>
      <c r="I60" s="175">
        <v>0.9</v>
      </c>
      <c r="J60" s="207">
        <v>1</v>
      </c>
      <c r="K60" s="175">
        <v>1.1000000000000001</v>
      </c>
      <c r="L60" s="175">
        <v>1.2</v>
      </c>
      <c r="M60" s="175">
        <v>1.3</v>
      </c>
      <c r="N60" s="175">
        <v>1.4</v>
      </c>
      <c r="O60" s="175">
        <v>1.5</v>
      </c>
      <c r="P60" s="175">
        <v>1.6</v>
      </c>
      <c r="Q60" s="175">
        <v>1.7</v>
      </c>
      <c r="R60" s="175">
        <v>1.8</v>
      </c>
      <c r="S60" s="175">
        <v>1.9</v>
      </c>
      <c r="T60" s="175">
        <v>2</v>
      </c>
      <c r="U60" s="175">
        <v>2.1</v>
      </c>
      <c r="V60" s="175">
        <v>2.2000000000000002</v>
      </c>
      <c r="W60" s="175">
        <v>2.2999999999999998</v>
      </c>
      <c r="X60" s="175">
        <v>2.4</v>
      </c>
      <c r="Y60" s="176">
        <v>2.5</v>
      </c>
      <c r="Z60" s="176">
        <v>2.6</v>
      </c>
      <c r="AA60" s="176">
        <v>2.7</v>
      </c>
      <c r="AB60" s="176">
        <v>2.8</v>
      </c>
      <c r="AC60" s="176">
        <v>2.9</v>
      </c>
      <c r="AD60" s="176">
        <v>3</v>
      </c>
      <c r="AE60" s="259" t="s">
        <v>284</v>
      </c>
      <c r="AF60" s="260" t="s">
        <v>329</v>
      </c>
    </row>
    <row r="61" spans="1:32" ht="15.75">
      <c r="A61" s="580">
        <v>5</v>
      </c>
      <c r="B61" s="154" t="s">
        <v>135</v>
      </c>
      <c r="C61" s="139">
        <f t="shared" si="1"/>
        <v>1274.7</v>
      </c>
      <c r="D61" s="139">
        <f t="shared" si="2"/>
        <v>1699.6000000000001</v>
      </c>
      <c r="E61" s="139">
        <f t="shared" si="3"/>
        <v>2124.5</v>
      </c>
      <c r="F61" s="139">
        <f t="shared" si="4"/>
        <v>2549.4</v>
      </c>
      <c r="G61" s="139">
        <f t="shared" si="5"/>
        <v>2974.2999999999997</v>
      </c>
      <c r="H61" s="139">
        <f t="shared" si="19"/>
        <v>3399.2000000000003</v>
      </c>
      <c r="I61" s="139">
        <f t="shared" si="6"/>
        <v>3824.1</v>
      </c>
      <c r="J61" s="439">
        <v>4249</v>
      </c>
      <c r="K61" s="139">
        <f t="shared" si="7"/>
        <v>4673.9000000000005</v>
      </c>
      <c r="L61" s="139">
        <f t="shared" si="8"/>
        <v>5098.8</v>
      </c>
      <c r="M61" s="139">
        <f t="shared" si="9"/>
        <v>5523.7</v>
      </c>
      <c r="N61" s="139">
        <f t="shared" si="10"/>
        <v>5948.5999999999995</v>
      </c>
      <c r="O61" s="139">
        <f t="shared" si="11"/>
        <v>6373.5</v>
      </c>
      <c r="P61" s="139">
        <f t="shared" ref="P61:P90" si="39">J61*1.6</f>
        <v>6798.4000000000005</v>
      </c>
      <c r="Q61" s="139">
        <f t="shared" ref="Q61:Q90" si="40">J61*1.7</f>
        <v>7223.3</v>
      </c>
      <c r="R61" s="139">
        <f t="shared" ref="R61:R90" si="41">J61*1.8</f>
        <v>7648.2</v>
      </c>
      <c r="S61" s="139">
        <f t="shared" ref="S61:S90" si="42">J61*1.9</f>
        <v>8073.0999999999995</v>
      </c>
      <c r="T61" s="139">
        <f t="shared" ref="T61:T90" si="43">J61*2</f>
        <v>8498</v>
      </c>
      <c r="U61" s="139">
        <f t="shared" ref="U61:U90" si="44">J61*2.1</f>
        <v>8922.9</v>
      </c>
      <c r="V61" s="139">
        <f t="shared" ref="V61:V90" si="45">J61*2.2</f>
        <v>9347.8000000000011</v>
      </c>
      <c r="W61" s="139">
        <f t="shared" ref="W61:W90" si="46">J61*2.3</f>
        <v>9772.6999999999989</v>
      </c>
      <c r="X61" s="139">
        <f t="shared" ref="X61:X90" si="47">J61*2.4</f>
        <v>10197.6</v>
      </c>
      <c r="Y61" s="140">
        <f t="shared" ref="Y61:AD89" si="48">J61*2.5</f>
        <v>10622.5</v>
      </c>
      <c r="Z61" s="140">
        <f t="shared" si="48"/>
        <v>11684.750000000002</v>
      </c>
      <c r="AA61" s="140">
        <f t="shared" si="48"/>
        <v>12747</v>
      </c>
      <c r="AB61" s="140">
        <f t="shared" si="48"/>
        <v>13809.25</v>
      </c>
      <c r="AC61" s="140">
        <f t="shared" si="48"/>
        <v>14871.499999999998</v>
      </c>
      <c r="AD61" s="140">
        <f t="shared" si="48"/>
        <v>15933.75</v>
      </c>
      <c r="AE61" s="266" t="s">
        <v>331</v>
      </c>
      <c r="AF61" s="267" t="s">
        <v>332</v>
      </c>
    </row>
    <row r="62" spans="1:32" ht="15.75">
      <c r="A62" s="599"/>
      <c r="B62" s="155" t="s">
        <v>158</v>
      </c>
      <c r="C62" s="144">
        <f t="shared" si="1"/>
        <v>1270.2</v>
      </c>
      <c r="D62" s="144">
        <f t="shared" si="2"/>
        <v>1693.6000000000001</v>
      </c>
      <c r="E62" s="144">
        <f t="shared" si="3"/>
        <v>2117</v>
      </c>
      <c r="F62" s="144">
        <f t="shared" si="4"/>
        <v>2540.4</v>
      </c>
      <c r="G62" s="144">
        <f t="shared" si="5"/>
        <v>2963.7999999999997</v>
      </c>
      <c r="H62" s="144">
        <f t="shared" si="19"/>
        <v>3387.2000000000003</v>
      </c>
      <c r="I62" s="144">
        <f t="shared" si="6"/>
        <v>3810.6</v>
      </c>
      <c r="J62" s="439">
        <v>4234</v>
      </c>
      <c r="K62" s="144">
        <f t="shared" si="7"/>
        <v>4657.4000000000005</v>
      </c>
      <c r="L62" s="144">
        <f t="shared" si="8"/>
        <v>5080.8</v>
      </c>
      <c r="M62" s="144">
        <f t="shared" si="9"/>
        <v>5504.2</v>
      </c>
      <c r="N62" s="144">
        <f t="shared" si="10"/>
        <v>5927.5999999999995</v>
      </c>
      <c r="O62" s="144">
        <f t="shared" si="11"/>
        <v>6351</v>
      </c>
      <c r="P62" s="144">
        <f t="shared" si="39"/>
        <v>6774.4000000000005</v>
      </c>
      <c r="Q62" s="144">
        <f t="shared" si="40"/>
        <v>7197.8</v>
      </c>
      <c r="R62" s="144">
        <f t="shared" si="41"/>
        <v>7621.2</v>
      </c>
      <c r="S62" s="144">
        <f t="shared" si="42"/>
        <v>8044.5999999999995</v>
      </c>
      <c r="T62" s="144">
        <f t="shared" si="43"/>
        <v>8468</v>
      </c>
      <c r="U62" s="144">
        <f t="shared" si="44"/>
        <v>8891.4</v>
      </c>
      <c r="V62" s="144">
        <f t="shared" si="45"/>
        <v>9314.8000000000011</v>
      </c>
      <c r="W62" s="144">
        <f t="shared" si="46"/>
        <v>9738.1999999999989</v>
      </c>
      <c r="X62" s="144">
        <f t="shared" si="47"/>
        <v>10161.6</v>
      </c>
      <c r="Y62" s="145">
        <f t="shared" si="48"/>
        <v>10585</v>
      </c>
      <c r="Z62" s="145">
        <f t="shared" si="48"/>
        <v>11643.500000000002</v>
      </c>
      <c r="AA62" s="145">
        <f t="shared" si="48"/>
        <v>12702</v>
      </c>
      <c r="AB62" s="145">
        <f t="shared" si="48"/>
        <v>13760.5</v>
      </c>
      <c r="AC62" s="145">
        <f t="shared" si="48"/>
        <v>14818.999999999998</v>
      </c>
      <c r="AD62" s="145">
        <f t="shared" si="48"/>
        <v>15877.5</v>
      </c>
      <c r="AE62" s="268" t="s">
        <v>331</v>
      </c>
      <c r="AF62" s="269" t="s">
        <v>332</v>
      </c>
    </row>
    <row r="63" spans="1:32" ht="31.5">
      <c r="A63" s="599"/>
      <c r="B63" s="155" t="s">
        <v>159</v>
      </c>
      <c r="C63" s="144">
        <f t="shared" si="1"/>
        <v>1004.0999999999999</v>
      </c>
      <c r="D63" s="144">
        <f t="shared" si="2"/>
        <v>1338.8000000000002</v>
      </c>
      <c r="E63" s="144">
        <f t="shared" si="3"/>
        <v>1673.5</v>
      </c>
      <c r="F63" s="144">
        <f t="shared" si="4"/>
        <v>2008.1999999999998</v>
      </c>
      <c r="G63" s="144">
        <f t="shared" si="5"/>
        <v>2342.8999999999996</v>
      </c>
      <c r="H63" s="144">
        <f t="shared" si="19"/>
        <v>2677.6000000000004</v>
      </c>
      <c r="I63" s="144">
        <f t="shared" si="6"/>
        <v>3012.3</v>
      </c>
      <c r="J63" s="439">
        <v>3347</v>
      </c>
      <c r="K63" s="144">
        <f t="shared" si="7"/>
        <v>3681.7000000000003</v>
      </c>
      <c r="L63" s="144">
        <f t="shared" si="8"/>
        <v>4016.3999999999996</v>
      </c>
      <c r="M63" s="144">
        <f t="shared" si="9"/>
        <v>4351.1000000000004</v>
      </c>
      <c r="N63" s="144">
        <f t="shared" si="10"/>
        <v>4685.7999999999993</v>
      </c>
      <c r="O63" s="144">
        <f t="shared" si="11"/>
        <v>5020.5</v>
      </c>
      <c r="P63" s="144">
        <f t="shared" si="39"/>
        <v>5355.2000000000007</v>
      </c>
      <c r="Q63" s="144">
        <f t="shared" si="40"/>
        <v>5689.9</v>
      </c>
      <c r="R63" s="144">
        <f t="shared" si="41"/>
        <v>6024.6</v>
      </c>
      <c r="S63" s="144">
        <f t="shared" si="42"/>
        <v>6359.2999999999993</v>
      </c>
      <c r="T63" s="144">
        <f t="shared" si="43"/>
        <v>6694</v>
      </c>
      <c r="U63" s="144">
        <f t="shared" si="44"/>
        <v>7028.7000000000007</v>
      </c>
      <c r="V63" s="144">
        <f t="shared" si="45"/>
        <v>7363.4000000000005</v>
      </c>
      <c r="W63" s="144">
        <f t="shared" si="46"/>
        <v>7698.0999999999995</v>
      </c>
      <c r="X63" s="144">
        <f t="shared" si="47"/>
        <v>8032.7999999999993</v>
      </c>
      <c r="Y63" s="145">
        <f t="shared" si="48"/>
        <v>8367.5</v>
      </c>
      <c r="Z63" s="145">
        <f t="shared" si="48"/>
        <v>9204.25</v>
      </c>
      <c r="AA63" s="145">
        <f t="shared" si="48"/>
        <v>10041</v>
      </c>
      <c r="AB63" s="145">
        <f t="shared" si="48"/>
        <v>10877.75</v>
      </c>
      <c r="AC63" s="145">
        <f t="shared" si="48"/>
        <v>11714.499999999998</v>
      </c>
      <c r="AD63" s="145">
        <f t="shared" si="48"/>
        <v>12551.25</v>
      </c>
      <c r="AE63" s="268" t="s">
        <v>290</v>
      </c>
      <c r="AF63" s="269" t="s">
        <v>356</v>
      </c>
    </row>
    <row r="64" spans="1:32" ht="15.75">
      <c r="A64" s="599"/>
      <c r="B64" s="155" t="s">
        <v>138</v>
      </c>
      <c r="C64" s="144">
        <f t="shared" si="1"/>
        <v>1270.2</v>
      </c>
      <c r="D64" s="144">
        <f t="shared" si="2"/>
        <v>1693.6000000000001</v>
      </c>
      <c r="E64" s="144">
        <f t="shared" si="3"/>
        <v>2117</v>
      </c>
      <c r="F64" s="144">
        <f t="shared" si="4"/>
        <v>2540.4</v>
      </c>
      <c r="G64" s="144">
        <f t="shared" si="5"/>
        <v>2963.7999999999997</v>
      </c>
      <c r="H64" s="144">
        <f t="shared" si="19"/>
        <v>3387.2000000000003</v>
      </c>
      <c r="I64" s="144">
        <f t="shared" si="6"/>
        <v>3810.6</v>
      </c>
      <c r="J64" s="439">
        <v>4234</v>
      </c>
      <c r="K64" s="144">
        <f t="shared" si="7"/>
        <v>4657.4000000000005</v>
      </c>
      <c r="L64" s="144">
        <f t="shared" si="8"/>
        <v>5080.8</v>
      </c>
      <c r="M64" s="144">
        <f t="shared" si="9"/>
        <v>5504.2</v>
      </c>
      <c r="N64" s="144">
        <f t="shared" si="10"/>
        <v>5927.5999999999995</v>
      </c>
      <c r="O64" s="144">
        <f t="shared" si="11"/>
        <v>6351</v>
      </c>
      <c r="P64" s="144">
        <f t="shared" si="39"/>
        <v>6774.4000000000005</v>
      </c>
      <c r="Q64" s="144">
        <f t="shared" si="40"/>
        <v>7197.8</v>
      </c>
      <c r="R64" s="144">
        <f t="shared" si="41"/>
        <v>7621.2</v>
      </c>
      <c r="S64" s="144">
        <f t="shared" si="42"/>
        <v>8044.5999999999995</v>
      </c>
      <c r="T64" s="144">
        <f t="shared" si="43"/>
        <v>8468</v>
      </c>
      <c r="U64" s="144">
        <f t="shared" si="44"/>
        <v>8891.4</v>
      </c>
      <c r="V64" s="144">
        <f t="shared" si="45"/>
        <v>9314.8000000000011</v>
      </c>
      <c r="W64" s="144">
        <f t="shared" si="46"/>
        <v>9738.1999999999989</v>
      </c>
      <c r="X64" s="144">
        <f t="shared" si="47"/>
        <v>10161.6</v>
      </c>
      <c r="Y64" s="145">
        <f t="shared" si="48"/>
        <v>10585</v>
      </c>
      <c r="Z64" s="145">
        <f t="shared" si="48"/>
        <v>11643.500000000002</v>
      </c>
      <c r="AA64" s="145">
        <f t="shared" si="48"/>
        <v>12702</v>
      </c>
      <c r="AB64" s="145">
        <f t="shared" si="48"/>
        <v>13760.5</v>
      </c>
      <c r="AC64" s="145">
        <f t="shared" si="48"/>
        <v>14818.999999999998</v>
      </c>
      <c r="AD64" s="145">
        <f t="shared" si="48"/>
        <v>15877.5</v>
      </c>
      <c r="AE64" s="268" t="s">
        <v>364</v>
      </c>
      <c r="AF64" s="269" t="s">
        <v>365</v>
      </c>
    </row>
    <row r="65" spans="1:32" ht="15.75">
      <c r="A65" s="599"/>
      <c r="B65" s="155" t="s">
        <v>139</v>
      </c>
      <c r="C65" s="144">
        <f t="shared" si="1"/>
        <v>1270.2</v>
      </c>
      <c r="D65" s="144">
        <f t="shared" si="2"/>
        <v>1693.6000000000001</v>
      </c>
      <c r="E65" s="144">
        <f t="shared" si="3"/>
        <v>2117</v>
      </c>
      <c r="F65" s="144">
        <f t="shared" si="4"/>
        <v>2540.4</v>
      </c>
      <c r="G65" s="144">
        <f t="shared" si="5"/>
        <v>2963.7999999999997</v>
      </c>
      <c r="H65" s="144">
        <f t="shared" si="19"/>
        <v>3387.2000000000003</v>
      </c>
      <c r="I65" s="144">
        <f t="shared" si="6"/>
        <v>3810.6</v>
      </c>
      <c r="J65" s="439">
        <v>4234</v>
      </c>
      <c r="K65" s="144">
        <f t="shared" si="7"/>
        <v>4657.4000000000005</v>
      </c>
      <c r="L65" s="144">
        <f t="shared" si="8"/>
        <v>5080.8</v>
      </c>
      <c r="M65" s="144">
        <f t="shared" si="9"/>
        <v>5504.2</v>
      </c>
      <c r="N65" s="144">
        <f t="shared" si="10"/>
        <v>5927.5999999999995</v>
      </c>
      <c r="O65" s="144">
        <f t="shared" si="11"/>
        <v>6351</v>
      </c>
      <c r="P65" s="144">
        <f t="shared" si="39"/>
        <v>6774.4000000000005</v>
      </c>
      <c r="Q65" s="144">
        <f t="shared" si="40"/>
        <v>7197.8</v>
      </c>
      <c r="R65" s="144">
        <f t="shared" si="41"/>
        <v>7621.2</v>
      </c>
      <c r="S65" s="144">
        <f t="shared" si="42"/>
        <v>8044.5999999999995</v>
      </c>
      <c r="T65" s="144">
        <f t="shared" si="43"/>
        <v>8468</v>
      </c>
      <c r="U65" s="144">
        <f t="shared" si="44"/>
        <v>8891.4</v>
      </c>
      <c r="V65" s="144">
        <f t="shared" si="45"/>
        <v>9314.8000000000011</v>
      </c>
      <c r="W65" s="144">
        <f t="shared" si="46"/>
        <v>9738.1999999999989</v>
      </c>
      <c r="X65" s="144">
        <f t="shared" si="47"/>
        <v>10161.6</v>
      </c>
      <c r="Y65" s="145">
        <f t="shared" si="48"/>
        <v>10585</v>
      </c>
      <c r="Z65" s="145">
        <f t="shared" si="48"/>
        <v>11643.500000000002</v>
      </c>
      <c r="AA65" s="145">
        <f t="shared" si="48"/>
        <v>12702</v>
      </c>
      <c r="AB65" s="145">
        <f t="shared" si="48"/>
        <v>13760.5</v>
      </c>
      <c r="AC65" s="145">
        <f t="shared" si="48"/>
        <v>14818.999999999998</v>
      </c>
      <c r="AD65" s="145">
        <f t="shared" si="48"/>
        <v>15877.5</v>
      </c>
      <c r="AE65" s="268" t="s">
        <v>331</v>
      </c>
      <c r="AF65" s="269" t="s">
        <v>332</v>
      </c>
    </row>
    <row r="66" spans="1:32" ht="15.75">
      <c r="A66" s="599"/>
      <c r="B66" s="155" t="s">
        <v>160</v>
      </c>
      <c r="C66" s="144">
        <f t="shared" si="1"/>
        <v>1270.2</v>
      </c>
      <c r="D66" s="144">
        <f t="shared" si="2"/>
        <v>1693.6000000000001</v>
      </c>
      <c r="E66" s="144">
        <f t="shared" si="3"/>
        <v>2117</v>
      </c>
      <c r="F66" s="144">
        <f t="shared" si="4"/>
        <v>2540.4</v>
      </c>
      <c r="G66" s="144">
        <f t="shared" si="5"/>
        <v>2963.7999999999997</v>
      </c>
      <c r="H66" s="144">
        <f t="shared" si="19"/>
        <v>3387.2000000000003</v>
      </c>
      <c r="I66" s="144">
        <f t="shared" si="6"/>
        <v>3810.6</v>
      </c>
      <c r="J66" s="439">
        <v>4234</v>
      </c>
      <c r="K66" s="144">
        <f t="shared" si="7"/>
        <v>4657.4000000000005</v>
      </c>
      <c r="L66" s="144">
        <f t="shared" si="8"/>
        <v>5080.8</v>
      </c>
      <c r="M66" s="144">
        <f t="shared" si="9"/>
        <v>5504.2</v>
      </c>
      <c r="N66" s="144">
        <f t="shared" si="10"/>
        <v>5927.5999999999995</v>
      </c>
      <c r="O66" s="144">
        <f t="shared" si="11"/>
        <v>6351</v>
      </c>
      <c r="P66" s="144">
        <f t="shared" si="39"/>
        <v>6774.4000000000005</v>
      </c>
      <c r="Q66" s="144">
        <f t="shared" si="40"/>
        <v>7197.8</v>
      </c>
      <c r="R66" s="144">
        <f t="shared" si="41"/>
        <v>7621.2</v>
      </c>
      <c r="S66" s="144">
        <f t="shared" si="42"/>
        <v>8044.5999999999995</v>
      </c>
      <c r="T66" s="144">
        <f t="shared" si="43"/>
        <v>8468</v>
      </c>
      <c r="U66" s="144">
        <f t="shared" si="44"/>
        <v>8891.4</v>
      </c>
      <c r="V66" s="144">
        <f t="shared" si="45"/>
        <v>9314.8000000000011</v>
      </c>
      <c r="W66" s="144">
        <f t="shared" si="46"/>
        <v>9738.1999999999989</v>
      </c>
      <c r="X66" s="144">
        <f t="shared" si="47"/>
        <v>10161.6</v>
      </c>
      <c r="Y66" s="145">
        <f t="shared" si="48"/>
        <v>10585</v>
      </c>
      <c r="Z66" s="145">
        <f t="shared" si="48"/>
        <v>11643.500000000002</v>
      </c>
      <c r="AA66" s="145">
        <f t="shared" si="48"/>
        <v>12702</v>
      </c>
      <c r="AB66" s="145">
        <f t="shared" si="48"/>
        <v>13760.5</v>
      </c>
      <c r="AC66" s="145">
        <f t="shared" si="48"/>
        <v>14818.999999999998</v>
      </c>
      <c r="AD66" s="145">
        <f t="shared" si="48"/>
        <v>15877.5</v>
      </c>
      <c r="AE66" s="268" t="s">
        <v>336</v>
      </c>
      <c r="AF66" s="269" t="s">
        <v>337</v>
      </c>
    </row>
    <row r="67" spans="1:32" ht="15.75">
      <c r="A67" s="599"/>
      <c r="B67" s="155" t="s">
        <v>366</v>
      </c>
      <c r="C67" s="144">
        <f t="shared" si="1"/>
        <v>1270.2</v>
      </c>
      <c r="D67" s="144">
        <f t="shared" si="2"/>
        <v>1693.6000000000001</v>
      </c>
      <c r="E67" s="144">
        <f t="shared" si="3"/>
        <v>2117</v>
      </c>
      <c r="F67" s="144">
        <f t="shared" si="4"/>
        <v>2540.4</v>
      </c>
      <c r="G67" s="144">
        <f t="shared" si="5"/>
        <v>2963.7999999999997</v>
      </c>
      <c r="H67" s="144">
        <f t="shared" si="19"/>
        <v>3387.2000000000003</v>
      </c>
      <c r="I67" s="144">
        <f t="shared" si="6"/>
        <v>3810.6</v>
      </c>
      <c r="J67" s="439">
        <v>4234</v>
      </c>
      <c r="K67" s="144">
        <f t="shared" si="7"/>
        <v>4657.4000000000005</v>
      </c>
      <c r="L67" s="144">
        <f t="shared" si="8"/>
        <v>5080.8</v>
      </c>
      <c r="M67" s="144">
        <f t="shared" si="9"/>
        <v>5504.2</v>
      </c>
      <c r="N67" s="144">
        <f t="shared" si="10"/>
        <v>5927.5999999999995</v>
      </c>
      <c r="O67" s="144">
        <f t="shared" si="11"/>
        <v>6351</v>
      </c>
      <c r="P67" s="144">
        <f t="shared" si="39"/>
        <v>6774.4000000000005</v>
      </c>
      <c r="Q67" s="144">
        <f t="shared" si="40"/>
        <v>7197.8</v>
      </c>
      <c r="R67" s="144">
        <f t="shared" si="41"/>
        <v>7621.2</v>
      </c>
      <c r="S67" s="144">
        <f t="shared" si="42"/>
        <v>8044.5999999999995</v>
      </c>
      <c r="T67" s="144">
        <f t="shared" si="43"/>
        <v>8468</v>
      </c>
      <c r="U67" s="144">
        <f t="shared" si="44"/>
        <v>8891.4</v>
      </c>
      <c r="V67" s="144">
        <f t="shared" si="45"/>
        <v>9314.8000000000011</v>
      </c>
      <c r="W67" s="144">
        <f t="shared" si="46"/>
        <v>9738.1999999999989</v>
      </c>
      <c r="X67" s="144">
        <f t="shared" si="47"/>
        <v>10161.6</v>
      </c>
      <c r="Y67" s="145">
        <f t="shared" si="48"/>
        <v>10585</v>
      </c>
      <c r="Z67" s="145">
        <f t="shared" si="48"/>
        <v>11643.500000000002</v>
      </c>
      <c r="AA67" s="145">
        <f t="shared" si="48"/>
        <v>12702</v>
      </c>
      <c r="AB67" s="145">
        <f t="shared" si="48"/>
        <v>13760.5</v>
      </c>
      <c r="AC67" s="145">
        <f t="shared" si="48"/>
        <v>14818.999999999998</v>
      </c>
      <c r="AD67" s="145">
        <f t="shared" si="48"/>
        <v>15877.5</v>
      </c>
      <c r="AE67" s="268" t="s">
        <v>331</v>
      </c>
      <c r="AF67" s="269" t="s">
        <v>332</v>
      </c>
    </row>
    <row r="68" spans="1:32" ht="31.5">
      <c r="A68" s="599"/>
      <c r="B68" s="155" t="s">
        <v>161</v>
      </c>
      <c r="C68" s="144">
        <f t="shared" si="1"/>
        <v>1270.2</v>
      </c>
      <c r="D68" s="144">
        <f t="shared" si="2"/>
        <v>1693.6000000000001</v>
      </c>
      <c r="E68" s="144">
        <f t="shared" si="3"/>
        <v>2117</v>
      </c>
      <c r="F68" s="144">
        <f t="shared" si="4"/>
        <v>2540.4</v>
      </c>
      <c r="G68" s="144">
        <f t="shared" si="5"/>
        <v>2963.7999999999997</v>
      </c>
      <c r="H68" s="144">
        <f t="shared" si="19"/>
        <v>3387.2000000000003</v>
      </c>
      <c r="I68" s="144">
        <f t="shared" si="6"/>
        <v>3810.6</v>
      </c>
      <c r="J68" s="439">
        <v>4234</v>
      </c>
      <c r="K68" s="144">
        <f t="shared" si="7"/>
        <v>4657.4000000000005</v>
      </c>
      <c r="L68" s="144">
        <f t="shared" si="8"/>
        <v>5080.8</v>
      </c>
      <c r="M68" s="144">
        <f t="shared" si="9"/>
        <v>5504.2</v>
      </c>
      <c r="N68" s="144">
        <f t="shared" si="10"/>
        <v>5927.5999999999995</v>
      </c>
      <c r="O68" s="144">
        <f t="shared" si="11"/>
        <v>6351</v>
      </c>
      <c r="P68" s="144">
        <f t="shared" si="39"/>
        <v>6774.4000000000005</v>
      </c>
      <c r="Q68" s="144">
        <f t="shared" si="40"/>
        <v>7197.8</v>
      </c>
      <c r="R68" s="144">
        <f t="shared" si="41"/>
        <v>7621.2</v>
      </c>
      <c r="S68" s="144">
        <f t="shared" si="42"/>
        <v>8044.5999999999995</v>
      </c>
      <c r="T68" s="144">
        <f t="shared" si="43"/>
        <v>8468</v>
      </c>
      <c r="U68" s="144">
        <f t="shared" si="44"/>
        <v>8891.4</v>
      </c>
      <c r="V68" s="144">
        <f t="shared" si="45"/>
        <v>9314.8000000000011</v>
      </c>
      <c r="W68" s="144">
        <f t="shared" si="46"/>
        <v>9738.1999999999989</v>
      </c>
      <c r="X68" s="144">
        <f t="shared" si="47"/>
        <v>10161.6</v>
      </c>
      <c r="Y68" s="145">
        <f t="shared" si="48"/>
        <v>10585</v>
      </c>
      <c r="Z68" s="145">
        <f t="shared" si="48"/>
        <v>11643.500000000002</v>
      </c>
      <c r="AA68" s="145">
        <f t="shared" si="48"/>
        <v>12702</v>
      </c>
      <c r="AB68" s="145">
        <f t="shared" si="48"/>
        <v>13760.5</v>
      </c>
      <c r="AC68" s="145">
        <f t="shared" si="48"/>
        <v>14818.999999999998</v>
      </c>
      <c r="AD68" s="145">
        <f t="shared" si="48"/>
        <v>15877.5</v>
      </c>
      <c r="AE68" s="268" t="s">
        <v>364</v>
      </c>
      <c r="AF68" s="275" t="s">
        <v>65</v>
      </c>
    </row>
    <row r="69" spans="1:32" ht="15.75">
      <c r="A69" s="599"/>
      <c r="B69" s="155" t="s">
        <v>162</v>
      </c>
      <c r="C69" s="144">
        <f t="shared" si="1"/>
        <v>1270.2</v>
      </c>
      <c r="D69" s="144">
        <f t="shared" si="2"/>
        <v>1693.6000000000001</v>
      </c>
      <c r="E69" s="144">
        <f t="shared" si="3"/>
        <v>2117</v>
      </c>
      <c r="F69" s="144">
        <f t="shared" si="4"/>
        <v>2540.4</v>
      </c>
      <c r="G69" s="144">
        <f t="shared" si="5"/>
        <v>2963.7999999999997</v>
      </c>
      <c r="H69" s="144">
        <f t="shared" si="19"/>
        <v>3387.2000000000003</v>
      </c>
      <c r="I69" s="144">
        <f t="shared" si="6"/>
        <v>3810.6</v>
      </c>
      <c r="J69" s="439">
        <v>4234</v>
      </c>
      <c r="K69" s="144">
        <f t="shared" si="7"/>
        <v>4657.4000000000005</v>
      </c>
      <c r="L69" s="144">
        <f t="shared" si="8"/>
        <v>5080.8</v>
      </c>
      <c r="M69" s="144">
        <f t="shared" si="9"/>
        <v>5504.2</v>
      </c>
      <c r="N69" s="144">
        <f t="shared" si="10"/>
        <v>5927.5999999999995</v>
      </c>
      <c r="O69" s="144">
        <f t="shared" si="11"/>
        <v>6351</v>
      </c>
      <c r="P69" s="144">
        <f t="shared" si="39"/>
        <v>6774.4000000000005</v>
      </c>
      <c r="Q69" s="144">
        <f t="shared" si="40"/>
        <v>7197.8</v>
      </c>
      <c r="R69" s="144">
        <f t="shared" si="41"/>
        <v>7621.2</v>
      </c>
      <c r="S69" s="144">
        <f t="shared" si="42"/>
        <v>8044.5999999999995</v>
      </c>
      <c r="T69" s="144">
        <f t="shared" si="43"/>
        <v>8468</v>
      </c>
      <c r="U69" s="144">
        <f t="shared" si="44"/>
        <v>8891.4</v>
      </c>
      <c r="V69" s="144">
        <f t="shared" si="45"/>
        <v>9314.8000000000011</v>
      </c>
      <c r="W69" s="144">
        <f t="shared" si="46"/>
        <v>9738.1999999999989</v>
      </c>
      <c r="X69" s="144">
        <f t="shared" si="47"/>
        <v>10161.6</v>
      </c>
      <c r="Y69" s="145">
        <f t="shared" si="48"/>
        <v>10585</v>
      </c>
      <c r="Z69" s="145">
        <f t="shared" si="48"/>
        <v>11643.500000000002</v>
      </c>
      <c r="AA69" s="145">
        <f t="shared" si="48"/>
        <v>12702</v>
      </c>
      <c r="AB69" s="145">
        <f t="shared" si="48"/>
        <v>13760.5</v>
      </c>
      <c r="AC69" s="145">
        <f t="shared" si="48"/>
        <v>14818.999999999998</v>
      </c>
      <c r="AD69" s="145">
        <f t="shared" si="48"/>
        <v>15877.5</v>
      </c>
      <c r="AE69" s="268" t="s">
        <v>339</v>
      </c>
      <c r="AF69" s="269" t="s">
        <v>340</v>
      </c>
    </row>
    <row r="70" spans="1:32" ht="15.75">
      <c r="A70" s="599"/>
      <c r="B70" s="155" t="s">
        <v>310</v>
      </c>
      <c r="C70" s="144">
        <f t="shared" si="1"/>
        <v>1270.2</v>
      </c>
      <c r="D70" s="144">
        <f t="shared" si="2"/>
        <v>1693.6000000000001</v>
      </c>
      <c r="E70" s="144">
        <f t="shared" si="3"/>
        <v>2117</v>
      </c>
      <c r="F70" s="144">
        <f t="shared" si="4"/>
        <v>2540.4</v>
      </c>
      <c r="G70" s="144">
        <f t="shared" si="5"/>
        <v>2963.7999999999997</v>
      </c>
      <c r="H70" s="144">
        <f t="shared" si="19"/>
        <v>3387.2000000000003</v>
      </c>
      <c r="I70" s="144">
        <f t="shared" si="6"/>
        <v>3810.6</v>
      </c>
      <c r="J70" s="439">
        <v>4234</v>
      </c>
      <c r="K70" s="144">
        <f t="shared" si="7"/>
        <v>4657.4000000000005</v>
      </c>
      <c r="L70" s="144">
        <f t="shared" si="8"/>
        <v>5080.8</v>
      </c>
      <c r="M70" s="144">
        <f t="shared" si="9"/>
        <v>5504.2</v>
      </c>
      <c r="N70" s="144">
        <f t="shared" si="10"/>
        <v>5927.5999999999995</v>
      </c>
      <c r="O70" s="144">
        <f t="shared" si="11"/>
        <v>6351</v>
      </c>
      <c r="P70" s="144">
        <f t="shared" si="39"/>
        <v>6774.4000000000005</v>
      </c>
      <c r="Q70" s="144">
        <f t="shared" si="40"/>
        <v>7197.8</v>
      </c>
      <c r="R70" s="144">
        <f t="shared" si="41"/>
        <v>7621.2</v>
      </c>
      <c r="S70" s="144">
        <f t="shared" si="42"/>
        <v>8044.5999999999995</v>
      </c>
      <c r="T70" s="144">
        <f t="shared" si="43"/>
        <v>8468</v>
      </c>
      <c r="U70" s="144">
        <f t="shared" si="44"/>
        <v>8891.4</v>
      </c>
      <c r="V70" s="144">
        <f t="shared" si="45"/>
        <v>9314.8000000000011</v>
      </c>
      <c r="W70" s="144">
        <f t="shared" si="46"/>
        <v>9738.1999999999989</v>
      </c>
      <c r="X70" s="144">
        <f t="shared" si="47"/>
        <v>10161.6</v>
      </c>
      <c r="Y70" s="145">
        <f t="shared" si="48"/>
        <v>10585</v>
      </c>
      <c r="Z70" s="145">
        <f t="shared" si="48"/>
        <v>11643.500000000002</v>
      </c>
      <c r="AA70" s="145">
        <f t="shared" si="48"/>
        <v>12702</v>
      </c>
      <c r="AB70" s="145">
        <f t="shared" si="48"/>
        <v>13760.5</v>
      </c>
      <c r="AC70" s="145">
        <f t="shared" si="48"/>
        <v>14818.999999999998</v>
      </c>
      <c r="AD70" s="145">
        <f t="shared" si="48"/>
        <v>15877.5</v>
      </c>
      <c r="AE70" s="268" t="s">
        <v>342</v>
      </c>
      <c r="AF70" s="269" t="s">
        <v>343</v>
      </c>
    </row>
    <row r="71" spans="1:32" ht="31.5">
      <c r="A71" s="599"/>
      <c r="B71" s="155" t="s">
        <v>367</v>
      </c>
      <c r="C71" s="144">
        <f t="shared" si="1"/>
        <v>1004.0999999999999</v>
      </c>
      <c r="D71" s="144">
        <f t="shared" si="2"/>
        <v>1338.8000000000002</v>
      </c>
      <c r="E71" s="144">
        <f t="shared" si="3"/>
        <v>1673.5</v>
      </c>
      <c r="F71" s="144">
        <f t="shared" si="4"/>
        <v>2008.1999999999998</v>
      </c>
      <c r="G71" s="144">
        <f t="shared" si="5"/>
        <v>2342.8999999999996</v>
      </c>
      <c r="H71" s="144">
        <f t="shared" si="19"/>
        <v>2677.6000000000004</v>
      </c>
      <c r="I71" s="144">
        <f t="shared" si="6"/>
        <v>3012.3</v>
      </c>
      <c r="J71" s="439">
        <v>3347</v>
      </c>
      <c r="K71" s="144">
        <f t="shared" si="7"/>
        <v>3681.7000000000003</v>
      </c>
      <c r="L71" s="144">
        <f t="shared" si="8"/>
        <v>4016.3999999999996</v>
      </c>
      <c r="M71" s="144">
        <f t="shared" si="9"/>
        <v>4351.1000000000004</v>
      </c>
      <c r="N71" s="144">
        <f t="shared" si="10"/>
        <v>4685.7999999999993</v>
      </c>
      <c r="O71" s="144">
        <f t="shared" si="11"/>
        <v>5020.5</v>
      </c>
      <c r="P71" s="144">
        <f t="shared" si="39"/>
        <v>5355.2000000000007</v>
      </c>
      <c r="Q71" s="144">
        <f t="shared" si="40"/>
        <v>5689.9</v>
      </c>
      <c r="R71" s="144">
        <f t="shared" si="41"/>
        <v>6024.6</v>
      </c>
      <c r="S71" s="144">
        <f t="shared" si="42"/>
        <v>6359.2999999999993</v>
      </c>
      <c r="T71" s="144">
        <f t="shared" si="43"/>
        <v>6694</v>
      </c>
      <c r="U71" s="144">
        <f t="shared" si="44"/>
        <v>7028.7000000000007</v>
      </c>
      <c r="V71" s="144">
        <f t="shared" si="45"/>
        <v>7363.4000000000005</v>
      </c>
      <c r="W71" s="144">
        <f t="shared" si="46"/>
        <v>7698.0999999999995</v>
      </c>
      <c r="X71" s="144">
        <f t="shared" si="47"/>
        <v>8032.7999999999993</v>
      </c>
      <c r="Y71" s="145">
        <f t="shared" si="48"/>
        <v>8367.5</v>
      </c>
      <c r="Z71" s="145">
        <f t="shared" si="48"/>
        <v>9204.25</v>
      </c>
      <c r="AA71" s="145">
        <f t="shared" si="48"/>
        <v>10041</v>
      </c>
      <c r="AB71" s="145">
        <f t="shared" si="48"/>
        <v>10877.75</v>
      </c>
      <c r="AC71" s="145">
        <f t="shared" si="48"/>
        <v>11714.499999999998</v>
      </c>
      <c r="AD71" s="145">
        <f t="shared" si="48"/>
        <v>12551.25</v>
      </c>
      <c r="AE71" s="268" t="s">
        <v>290</v>
      </c>
      <c r="AF71" s="269" t="s">
        <v>337</v>
      </c>
    </row>
    <row r="72" spans="1:32" ht="31.5">
      <c r="A72" s="599"/>
      <c r="B72" s="155" t="s">
        <v>163</v>
      </c>
      <c r="C72" s="144">
        <f t="shared" si="1"/>
        <v>1004.0999999999999</v>
      </c>
      <c r="D72" s="144">
        <f t="shared" si="2"/>
        <v>1338.8000000000002</v>
      </c>
      <c r="E72" s="144">
        <f t="shared" si="3"/>
        <v>1673.5</v>
      </c>
      <c r="F72" s="144">
        <f t="shared" si="4"/>
        <v>2008.1999999999998</v>
      </c>
      <c r="G72" s="144">
        <f t="shared" si="5"/>
        <v>2342.8999999999996</v>
      </c>
      <c r="H72" s="144">
        <f t="shared" si="19"/>
        <v>2677.6000000000004</v>
      </c>
      <c r="I72" s="144">
        <f t="shared" si="6"/>
        <v>3012.3</v>
      </c>
      <c r="J72" s="439">
        <v>3347</v>
      </c>
      <c r="K72" s="144">
        <f t="shared" si="7"/>
        <v>3681.7000000000003</v>
      </c>
      <c r="L72" s="144">
        <f t="shared" si="8"/>
        <v>4016.3999999999996</v>
      </c>
      <c r="M72" s="144">
        <f t="shared" si="9"/>
        <v>4351.1000000000004</v>
      </c>
      <c r="N72" s="144">
        <f t="shared" si="10"/>
        <v>4685.7999999999993</v>
      </c>
      <c r="O72" s="144">
        <f t="shared" si="11"/>
        <v>5020.5</v>
      </c>
      <c r="P72" s="144">
        <f t="shared" si="39"/>
        <v>5355.2000000000007</v>
      </c>
      <c r="Q72" s="144">
        <f t="shared" si="40"/>
        <v>5689.9</v>
      </c>
      <c r="R72" s="144">
        <f t="shared" si="41"/>
        <v>6024.6</v>
      </c>
      <c r="S72" s="144">
        <f t="shared" si="42"/>
        <v>6359.2999999999993</v>
      </c>
      <c r="T72" s="144">
        <f t="shared" si="43"/>
        <v>6694</v>
      </c>
      <c r="U72" s="144">
        <f t="shared" si="44"/>
        <v>7028.7000000000007</v>
      </c>
      <c r="V72" s="144">
        <f t="shared" si="45"/>
        <v>7363.4000000000005</v>
      </c>
      <c r="W72" s="144">
        <f t="shared" si="46"/>
        <v>7698.0999999999995</v>
      </c>
      <c r="X72" s="144">
        <f t="shared" si="47"/>
        <v>8032.7999999999993</v>
      </c>
      <c r="Y72" s="145">
        <f t="shared" si="48"/>
        <v>8367.5</v>
      </c>
      <c r="Z72" s="145">
        <f t="shared" si="48"/>
        <v>9204.25</v>
      </c>
      <c r="AA72" s="145">
        <f t="shared" si="48"/>
        <v>10041</v>
      </c>
      <c r="AB72" s="145">
        <f t="shared" si="48"/>
        <v>10877.75</v>
      </c>
      <c r="AC72" s="145">
        <f t="shared" si="48"/>
        <v>11714.499999999998</v>
      </c>
      <c r="AD72" s="145">
        <f t="shared" si="48"/>
        <v>12551.25</v>
      </c>
      <c r="AE72" s="268" t="s">
        <v>290</v>
      </c>
      <c r="AF72" s="269" t="s">
        <v>356</v>
      </c>
    </row>
    <row r="73" spans="1:32" ht="15.75">
      <c r="A73" s="599"/>
      <c r="B73" s="155" t="s">
        <v>143</v>
      </c>
      <c r="C73" s="144">
        <f t="shared" si="1"/>
        <v>1270.2</v>
      </c>
      <c r="D73" s="144">
        <f t="shared" si="2"/>
        <v>1693.6000000000001</v>
      </c>
      <c r="E73" s="144">
        <f t="shared" si="3"/>
        <v>2117</v>
      </c>
      <c r="F73" s="144">
        <f t="shared" si="4"/>
        <v>2540.4</v>
      </c>
      <c r="G73" s="144">
        <f t="shared" si="5"/>
        <v>2963.7999999999997</v>
      </c>
      <c r="H73" s="144">
        <f t="shared" si="19"/>
        <v>3387.2000000000003</v>
      </c>
      <c r="I73" s="144">
        <f t="shared" si="6"/>
        <v>3810.6</v>
      </c>
      <c r="J73" s="439">
        <v>4234</v>
      </c>
      <c r="K73" s="144">
        <f t="shared" si="7"/>
        <v>4657.4000000000005</v>
      </c>
      <c r="L73" s="144">
        <f t="shared" si="8"/>
        <v>5080.8</v>
      </c>
      <c r="M73" s="144">
        <f t="shared" si="9"/>
        <v>5504.2</v>
      </c>
      <c r="N73" s="144">
        <f t="shared" si="10"/>
        <v>5927.5999999999995</v>
      </c>
      <c r="O73" s="144">
        <f t="shared" si="11"/>
        <v>6351</v>
      </c>
      <c r="P73" s="144">
        <f t="shared" si="39"/>
        <v>6774.4000000000005</v>
      </c>
      <c r="Q73" s="144">
        <f t="shared" si="40"/>
        <v>7197.8</v>
      </c>
      <c r="R73" s="144">
        <f t="shared" si="41"/>
        <v>7621.2</v>
      </c>
      <c r="S73" s="144">
        <f t="shared" si="42"/>
        <v>8044.5999999999995</v>
      </c>
      <c r="T73" s="144">
        <f t="shared" si="43"/>
        <v>8468</v>
      </c>
      <c r="U73" s="144">
        <f t="shared" si="44"/>
        <v>8891.4</v>
      </c>
      <c r="V73" s="144">
        <f t="shared" si="45"/>
        <v>9314.8000000000011</v>
      </c>
      <c r="W73" s="144">
        <f t="shared" si="46"/>
        <v>9738.1999999999989</v>
      </c>
      <c r="X73" s="144">
        <f t="shared" si="47"/>
        <v>10161.6</v>
      </c>
      <c r="Y73" s="145">
        <f t="shared" si="48"/>
        <v>10585</v>
      </c>
      <c r="Z73" s="145">
        <f t="shared" si="48"/>
        <v>11643.500000000002</v>
      </c>
      <c r="AA73" s="145">
        <f t="shared" si="48"/>
        <v>12702</v>
      </c>
      <c r="AB73" s="145">
        <f t="shared" si="48"/>
        <v>13760.5</v>
      </c>
      <c r="AC73" s="145">
        <f t="shared" si="48"/>
        <v>14818.999999999998</v>
      </c>
      <c r="AD73" s="145">
        <f t="shared" si="48"/>
        <v>15877.5</v>
      </c>
      <c r="AE73" s="268" t="s">
        <v>368</v>
      </c>
      <c r="AF73" s="269" t="s">
        <v>369</v>
      </c>
    </row>
    <row r="74" spans="1:32" ht="15.75">
      <c r="A74" s="599"/>
      <c r="B74" s="155" t="s">
        <v>164</v>
      </c>
      <c r="C74" s="144">
        <f t="shared" si="1"/>
        <v>1270.2</v>
      </c>
      <c r="D74" s="144">
        <f t="shared" si="2"/>
        <v>1693.6000000000001</v>
      </c>
      <c r="E74" s="144">
        <f t="shared" si="3"/>
        <v>2117</v>
      </c>
      <c r="F74" s="144">
        <f t="shared" si="4"/>
        <v>2540.4</v>
      </c>
      <c r="G74" s="144">
        <f t="shared" si="5"/>
        <v>2963.7999999999997</v>
      </c>
      <c r="H74" s="144">
        <f t="shared" si="19"/>
        <v>3387.2000000000003</v>
      </c>
      <c r="I74" s="144">
        <f t="shared" si="6"/>
        <v>3810.6</v>
      </c>
      <c r="J74" s="439">
        <v>4234</v>
      </c>
      <c r="K74" s="144">
        <f t="shared" si="7"/>
        <v>4657.4000000000005</v>
      </c>
      <c r="L74" s="144">
        <f t="shared" si="8"/>
        <v>5080.8</v>
      </c>
      <c r="M74" s="144">
        <f t="shared" si="9"/>
        <v>5504.2</v>
      </c>
      <c r="N74" s="144">
        <f t="shared" si="10"/>
        <v>5927.5999999999995</v>
      </c>
      <c r="O74" s="144">
        <f t="shared" si="11"/>
        <v>6351</v>
      </c>
      <c r="P74" s="144">
        <f t="shared" si="39"/>
        <v>6774.4000000000005</v>
      </c>
      <c r="Q74" s="144">
        <f t="shared" si="40"/>
        <v>7197.8</v>
      </c>
      <c r="R74" s="144">
        <f t="shared" si="41"/>
        <v>7621.2</v>
      </c>
      <c r="S74" s="144">
        <f t="shared" si="42"/>
        <v>8044.5999999999995</v>
      </c>
      <c r="T74" s="144">
        <f t="shared" si="43"/>
        <v>8468</v>
      </c>
      <c r="U74" s="144">
        <f t="shared" si="44"/>
        <v>8891.4</v>
      </c>
      <c r="V74" s="144">
        <f t="shared" si="45"/>
        <v>9314.8000000000011</v>
      </c>
      <c r="W74" s="144">
        <f t="shared" si="46"/>
        <v>9738.1999999999989</v>
      </c>
      <c r="X74" s="144">
        <f t="shared" si="47"/>
        <v>10161.6</v>
      </c>
      <c r="Y74" s="145">
        <f t="shared" si="48"/>
        <v>10585</v>
      </c>
      <c r="Z74" s="145">
        <f t="shared" si="48"/>
        <v>11643.500000000002</v>
      </c>
      <c r="AA74" s="145">
        <f t="shared" si="48"/>
        <v>12702</v>
      </c>
      <c r="AB74" s="145">
        <f t="shared" si="48"/>
        <v>13760.5</v>
      </c>
      <c r="AC74" s="145">
        <f t="shared" si="48"/>
        <v>14818.999999999998</v>
      </c>
      <c r="AD74" s="145">
        <f t="shared" si="48"/>
        <v>15877.5</v>
      </c>
      <c r="AE74" s="268" t="s">
        <v>331</v>
      </c>
      <c r="AF74" s="269" t="s">
        <v>332</v>
      </c>
    </row>
    <row r="75" spans="1:32" ht="30.75">
      <c r="A75" s="599"/>
      <c r="B75" s="155" t="s">
        <v>370</v>
      </c>
      <c r="C75" s="144">
        <f t="shared" si="1"/>
        <v>1004.0999999999999</v>
      </c>
      <c r="D75" s="144">
        <f t="shared" si="2"/>
        <v>1338.8000000000002</v>
      </c>
      <c r="E75" s="144">
        <f t="shared" si="3"/>
        <v>1673.5</v>
      </c>
      <c r="F75" s="144">
        <f t="shared" si="4"/>
        <v>2008.1999999999998</v>
      </c>
      <c r="G75" s="144">
        <f t="shared" si="5"/>
        <v>2342.8999999999996</v>
      </c>
      <c r="H75" s="144">
        <f t="shared" si="19"/>
        <v>2677.6000000000004</v>
      </c>
      <c r="I75" s="144">
        <f t="shared" si="6"/>
        <v>3012.3</v>
      </c>
      <c r="J75" s="439">
        <v>3347</v>
      </c>
      <c r="K75" s="144">
        <f t="shared" si="7"/>
        <v>3681.7000000000003</v>
      </c>
      <c r="L75" s="144">
        <f t="shared" si="8"/>
        <v>4016.3999999999996</v>
      </c>
      <c r="M75" s="144">
        <f t="shared" si="9"/>
        <v>4351.1000000000004</v>
      </c>
      <c r="N75" s="144">
        <f t="shared" si="10"/>
        <v>4685.7999999999993</v>
      </c>
      <c r="O75" s="144">
        <f t="shared" si="11"/>
        <v>5020.5</v>
      </c>
      <c r="P75" s="144">
        <f>J75*1.6</f>
        <v>5355.2000000000007</v>
      </c>
      <c r="Q75" s="144">
        <f>J75*1.7</f>
        <v>5689.9</v>
      </c>
      <c r="R75" s="144">
        <f>J75*1.8</f>
        <v>6024.6</v>
      </c>
      <c r="S75" s="144">
        <f t="shared" si="42"/>
        <v>6359.2999999999993</v>
      </c>
      <c r="T75" s="144">
        <f t="shared" si="43"/>
        <v>6694</v>
      </c>
      <c r="U75" s="144">
        <f t="shared" si="44"/>
        <v>7028.7000000000007</v>
      </c>
      <c r="V75" s="144">
        <f t="shared" si="45"/>
        <v>7363.4000000000005</v>
      </c>
      <c r="W75" s="144">
        <f t="shared" si="46"/>
        <v>7698.0999999999995</v>
      </c>
      <c r="X75" s="144">
        <f t="shared" si="47"/>
        <v>8032.7999999999993</v>
      </c>
      <c r="Y75" s="145">
        <f t="shared" si="48"/>
        <v>8367.5</v>
      </c>
      <c r="Z75" s="145">
        <f t="shared" si="48"/>
        <v>9204.25</v>
      </c>
      <c r="AA75" s="145">
        <f t="shared" si="48"/>
        <v>10041</v>
      </c>
      <c r="AB75" s="145">
        <f t="shared" si="48"/>
        <v>10877.75</v>
      </c>
      <c r="AC75" s="145">
        <f t="shared" si="48"/>
        <v>11714.499999999998</v>
      </c>
      <c r="AD75" s="145">
        <f t="shared" si="48"/>
        <v>12551.25</v>
      </c>
      <c r="AE75" s="268" t="s">
        <v>290</v>
      </c>
      <c r="AF75" s="269" t="s">
        <v>371</v>
      </c>
    </row>
    <row r="76" spans="1:32" ht="16.5" thickBot="1">
      <c r="A76" s="685"/>
      <c r="B76" s="163" t="s">
        <v>372</v>
      </c>
      <c r="C76" s="130">
        <f t="shared" si="1"/>
        <v>1270.2</v>
      </c>
      <c r="D76" s="130">
        <f t="shared" si="2"/>
        <v>1693.6000000000001</v>
      </c>
      <c r="E76" s="130">
        <f t="shared" si="3"/>
        <v>2117</v>
      </c>
      <c r="F76" s="130">
        <f t="shared" si="4"/>
        <v>2540.4</v>
      </c>
      <c r="G76" s="130">
        <f t="shared" si="5"/>
        <v>2963.7999999999997</v>
      </c>
      <c r="H76" s="130">
        <f t="shared" si="19"/>
        <v>3387.2000000000003</v>
      </c>
      <c r="I76" s="130">
        <f t="shared" si="6"/>
        <v>3810.6</v>
      </c>
      <c r="J76" s="439">
        <v>4234</v>
      </c>
      <c r="K76" s="130">
        <f t="shared" si="7"/>
        <v>4657.4000000000005</v>
      </c>
      <c r="L76" s="130">
        <f t="shared" si="8"/>
        <v>5080.8</v>
      </c>
      <c r="M76" s="130">
        <f t="shared" si="9"/>
        <v>5504.2</v>
      </c>
      <c r="N76" s="130">
        <f t="shared" si="10"/>
        <v>5927.5999999999995</v>
      </c>
      <c r="O76" s="130">
        <f t="shared" si="11"/>
        <v>6351</v>
      </c>
      <c r="P76" s="130">
        <f t="shared" ref="P76:P82" si="49">J76*1.6</f>
        <v>6774.4000000000005</v>
      </c>
      <c r="Q76" s="130">
        <f t="shared" ref="Q76:Q82" si="50">J76*1.7</f>
        <v>7197.8</v>
      </c>
      <c r="R76" s="130">
        <f t="shared" ref="R76:R82" si="51">J76*1.8</f>
        <v>7621.2</v>
      </c>
      <c r="S76" s="130">
        <f t="shared" si="42"/>
        <v>8044.5999999999995</v>
      </c>
      <c r="T76" s="130">
        <f t="shared" si="43"/>
        <v>8468</v>
      </c>
      <c r="U76" s="130">
        <f t="shared" si="44"/>
        <v>8891.4</v>
      </c>
      <c r="V76" s="130">
        <f t="shared" si="45"/>
        <v>9314.8000000000011</v>
      </c>
      <c r="W76" s="130">
        <f t="shared" si="46"/>
        <v>9738.1999999999989</v>
      </c>
      <c r="X76" s="130">
        <f t="shared" si="47"/>
        <v>10161.6</v>
      </c>
      <c r="Y76" s="131">
        <f t="shared" si="48"/>
        <v>10585</v>
      </c>
      <c r="Z76" s="131">
        <f t="shared" si="48"/>
        <v>11643.500000000002</v>
      </c>
      <c r="AA76" s="131">
        <f t="shared" si="48"/>
        <v>12702</v>
      </c>
      <c r="AB76" s="131">
        <f t="shared" si="48"/>
        <v>13760.5</v>
      </c>
      <c r="AC76" s="131">
        <f t="shared" si="48"/>
        <v>14818.999999999998</v>
      </c>
      <c r="AD76" s="131">
        <f t="shared" si="48"/>
        <v>15877.5</v>
      </c>
      <c r="AE76" s="270" t="s">
        <v>336</v>
      </c>
      <c r="AF76" s="271" t="s">
        <v>337</v>
      </c>
    </row>
    <row r="77" spans="1:32" ht="15.75">
      <c r="A77" s="569">
        <v>6</v>
      </c>
      <c r="B77" s="177" t="s">
        <v>316</v>
      </c>
      <c r="C77" s="139">
        <f t="shared" si="1"/>
        <v>1693.2</v>
      </c>
      <c r="D77" s="139">
        <f t="shared" si="2"/>
        <v>2257.6</v>
      </c>
      <c r="E77" s="139">
        <f t="shared" si="3"/>
        <v>2822</v>
      </c>
      <c r="F77" s="139">
        <f t="shared" si="4"/>
        <v>3386.4</v>
      </c>
      <c r="G77" s="139">
        <f t="shared" si="5"/>
        <v>3950.7999999999997</v>
      </c>
      <c r="H77" s="139">
        <f t="shared" si="19"/>
        <v>4515.2</v>
      </c>
      <c r="I77" s="139">
        <f t="shared" si="6"/>
        <v>5079.6000000000004</v>
      </c>
      <c r="J77" s="439">
        <v>5644</v>
      </c>
      <c r="K77" s="139">
        <f t="shared" si="7"/>
        <v>6208.4000000000005</v>
      </c>
      <c r="L77" s="139">
        <f t="shared" si="8"/>
        <v>6772.8</v>
      </c>
      <c r="M77" s="139">
        <f t="shared" si="9"/>
        <v>7337.2</v>
      </c>
      <c r="N77" s="139">
        <f t="shared" si="10"/>
        <v>7901.5999999999995</v>
      </c>
      <c r="O77" s="139">
        <f t="shared" si="11"/>
        <v>8466</v>
      </c>
      <c r="P77" s="139">
        <f t="shared" si="49"/>
        <v>9030.4</v>
      </c>
      <c r="Q77" s="139">
        <f t="shared" si="50"/>
        <v>9594.7999999999993</v>
      </c>
      <c r="R77" s="139">
        <f t="shared" si="51"/>
        <v>10159.200000000001</v>
      </c>
      <c r="S77" s="139">
        <f t="shared" si="42"/>
        <v>10723.6</v>
      </c>
      <c r="T77" s="139">
        <f t="shared" si="43"/>
        <v>11288</v>
      </c>
      <c r="U77" s="139">
        <f t="shared" si="44"/>
        <v>11852.4</v>
      </c>
      <c r="V77" s="139">
        <f t="shared" si="45"/>
        <v>12416.800000000001</v>
      </c>
      <c r="W77" s="139">
        <f t="shared" si="46"/>
        <v>12981.199999999999</v>
      </c>
      <c r="X77" s="139">
        <f t="shared" si="47"/>
        <v>13545.6</v>
      </c>
      <c r="Y77" s="140">
        <f t="shared" si="48"/>
        <v>14110</v>
      </c>
      <c r="Z77" s="140">
        <f t="shared" si="48"/>
        <v>15521.000000000002</v>
      </c>
      <c r="AA77" s="140">
        <f t="shared" si="48"/>
        <v>16932</v>
      </c>
      <c r="AB77" s="140">
        <f t="shared" si="48"/>
        <v>18343</v>
      </c>
      <c r="AC77" s="140">
        <f t="shared" si="48"/>
        <v>19754</v>
      </c>
      <c r="AD77" s="140">
        <f t="shared" si="48"/>
        <v>21165</v>
      </c>
      <c r="AE77" s="266" t="s">
        <v>355</v>
      </c>
      <c r="AF77" s="267" t="s">
        <v>356</v>
      </c>
    </row>
    <row r="78" spans="1:32" ht="15.75">
      <c r="A78" s="573"/>
      <c r="B78" s="155" t="s">
        <v>165</v>
      </c>
      <c r="C78" s="144">
        <f t="shared" si="1"/>
        <v>1693.2</v>
      </c>
      <c r="D78" s="144">
        <f t="shared" si="2"/>
        <v>2257.6</v>
      </c>
      <c r="E78" s="144">
        <f t="shared" si="3"/>
        <v>2822</v>
      </c>
      <c r="F78" s="144">
        <f t="shared" si="4"/>
        <v>3386.4</v>
      </c>
      <c r="G78" s="144">
        <f t="shared" si="5"/>
        <v>3950.7999999999997</v>
      </c>
      <c r="H78" s="144">
        <f t="shared" si="19"/>
        <v>4515.2</v>
      </c>
      <c r="I78" s="144">
        <f t="shared" si="6"/>
        <v>5079.6000000000004</v>
      </c>
      <c r="J78" s="439">
        <v>5644</v>
      </c>
      <c r="K78" s="144">
        <f t="shared" si="7"/>
        <v>6208.4000000000005</v>
      </c>
      <c r="L78" s="144">
        <f t="shared" si="8"/>
        <v>6772.8</v>
      </c>
      <c r="M78" s="144">
        <f t="shared" si="9"/>
        <v>7337.2</v>
      </c>
      <c r="N78" s="144">
        <f t="shared" si="10"/>
        <v>7901.5999999999995</v>
      </c>
      <c r="O78" s="144">
        <f t="shared" si="11"/>
        <v>8466</v>
      </c>
      <c r="P78" s="144">
        <f t="shared" si="49"/>
        <v>9030.4</v>
      </c>
      <c r="Q78" s="144">
        <f t="shared" si="50"/>
        <v>9594.7999999999993</v>
      </c>
      <c r="R78" s="144">
        <f t="shared" si="51"/>
        <v>10159.200000000001</v>
      </c>
      <c r="S78" s="144">
        <f t="shared" si="42"/>
        <v>10723.6</v>
      </c>
      <c r="T78" s="144">
        <f t="shared" si="43"/>
        <v>11288</v>
      </c>
      <c r="U78" s="144">
        <f t="shared" si="44"/>
        <v>11852.4</v>
      </c>
      <c r="V78" s="144">
        <f t="shared" si="45"/>
        <v>12416.800000000001</v>
      </c>
      <c r="W78" s="144">
        <f t="shared" si="46"/>
        <v>12981.199999999999</v>
      </c>
      <c r="X78" s="144">
        <f t="shared" si="47"/>
        <v>13545.6</v>
      </c>
      <c r="Y78" s="145">
        <f t="shared" si="48"/>
        <v>14110</v>
      </c>
      <c r="Z78" s="145">
        <f t="shared" si="48"/>
        <v>15521.000000000002</v>
      </c>
      <c r="AA78" s="145">
        <f t="shared" si="48"/>
        <v>16932</v>
      </c>
      <c r="AB78" s="145">
        <f t="shared" si="48"/>
        <v>18343</v>
      </c>
      <c r="AC78" s="145">
        <f t="shared" si="48"/>
        <v>19754</v>
      </c>
      <c r="AD78" s="145">
        <f t="shared" si="48"/>
        <v>21165</v>
      </c>
      <c r="AE78" s="268" t="s">
        <v>348</v>
      </c>
      <c r="AF78" s="269" t="s">
        <v>349</v>
      </c>
    </row>
    <row r="79" spans="1:32" ht="15.75">
      <c r="A79" s="573"/>
      <c r="B79" s="155" t="s">
        <v>145</v>
      </c>
      <c r="C79" s="144">
        <f t="shared" si="1"/>
        <v>1693.2</v>
      </c>
      <c r="D79" s="144">
        <f t="shared" si="2"/>
        <v>2257.6</v>
      </c>
      <c r="E79" s="144">
        <f t="shared" si="3"/>
        <v>2822</v>
      </c>
      <c r="F79" s="144">
        <f t="shared" si="4"/>
        <v>3386.4</v>
      </c>
      <c r="G79" s="144">
        <f t="shared" si="5"/>
        <v>3950.7999999999997</v>
      </c>
      <c r="H79" s="144">
        <f t="shared" si="19"/>
        <v>4515.2</v>
      </c>
      <c r="I79" s="144">
        <f t="shared" si="6"/>
        <v>5079.6000000000004</v>
      </c>
      <c r="J79" s="439">
        <v>5644</v>
      </c>
      <c r="K79" s="144">
        <f t="shared" si="7"/>
        <v>6208.4000000000005</v>
      </c>
      <c r="L79" s="144">
        <f t="shared" si="8"/>
        <v>6772.8</v>
      </c>
      <c r="M79" s="144">
        <f t="shared" si="9"/>
        <v>7337.2</v>
      </c>
      <c r="N79" s="144">
        <f t="shared" si="10"/>
        <v>7901.5999999999995</v>
      </c>
      <c r="O79" s="144">
        <f t="shared" si="11"/>
        <v>8466</v>
      </c>
      <c r="P79" s="144">
        <f t="shared" si="49"/>
        <v>9030.4</v>
      </c>
      <c r="Q79" s="144">
        <f t="shared" si="50"/>
        <v>9594.7999999999993</v>
      </c>
      <c r="R79" s="144">
        <f t="shared" si="51"/>
        <v>10159.200000000001</v>
      </c>
      <c r="S79" s="144">
        <f t="shared" si="42"/>
        <v>10723.6</v>
      </c>
      <c r="T79" s="144">
        <f t="shared" si="43"/>
        <v>11288</v>
      </c>
      <c r="U79" s="144">
        <f t="shared" si="44"/>
        <v>11852.4</v>
      </c>
      <c r="V79" s="144">
        <f t="shared" si="45"/>
        <v>12416.800000000001</v>
      </c>
      <c r="W79" s="144">
        <f t="shared" si="46"/>
        <v>12981.199999999999</v>
      </c>
      <c r="X79" s="144">
        <f t="shared" si="47"/>
        <v>13545.6</v>
      </c>
      <c r="Y79" s="145">
        <f t="shared" si="48"/>
        <v>14110</v>
      </c>
      <c r="Z79" s="145">
        <f t="shared" si="48"/>
        <v>15521.000000000002</v>
      </c>
      <c r="AA79" s="145">
        <f t="shared" si="48"/>
        <v>16932</v>
      </c>
      <c r="AB79" s="145">
        <f t="shared" si="48"/>
        <v>18343</v>
      </c>
      <c r="AC79" s="145">
        <f t="shared" si="48"/>
        <v>19754</v>
      </c>
      <c r="AD79" s="145">
        <f t="shared" si="48"/>
        <v>21165</v>
      </c>
      <c r="AE79" s="268" t="s">
        <v>348</v>
      </c>
      <c r="AF79" s="269" t="s">
        <v>349</v>
      </c>
    </row>
    <row r="80" spans="1:32" ht="15.75">
      <c r="A80" s="573"/>
      <c r="B80" s="155" t="s">
        <v>317</v>
      </c>
      <c r="C80" s="144">
        <f t="shared" si="1"/>
        <v>1693.2</v>
      </c>
      <c r="D80" s="144">
        <f t="shared" si="2"/>
        <v>2257.6</v>
      </c>
      <c r="E80" s="144">
        <f t="shared" si="3"/>
        <v>2822</v>
      </c>
      <c r="F80" s="144">
        <f t="shared" si="4"/>
        <v>3386.4</v>
      </c>
      <c r="G80" s="144">
        <f t="shared" si="5"/>
        <v>3950.7999999999997</v>
      </c>
      <c r="H80" s="144">
        <f t="shared" si="19"/>
        <v>4515.2</v>
      </c>
      <c r="I80" s="144">
        <f t="shared" si="6"/>
        <v>5079.6000000000004</v>
      </c>
      <c r="J80" s="439">
        <v>5644</v>
      </c>
      <c r="K80" s="144">
        <f t="shared" si="7"/>
        <v>6208.4000000000005</v>
      </c>
      <c r="L80" s="144">
        <f t="shared" si="8"/>
        <v>6772.8</v>
      </c>
      <c r="M80" s="144">
        <f t="shared" si="9"/>
        <v>7337.2</v>
      </c>
      <c r="N80" s="144">
        <f t="shared" si="10"/>
        <v>7901.5999999999995</v>
      </c>
      <c r="O80" s="144">
        <f t="shared" si="11"/>
        <v>8466</v>
      </c>
      <c r="P80" s="144">
        <f t="shared" si="49"/>
        <v>9030.4</v>
      </c>
      <c r="Q80" s="144">
        <f t="shared" si="50"/>
        <v>9594.7999999999993</v>
      </c>
      <c r="R80" s="144">
        <f t="shared" si="51"/>
        <v>10159.200000000001</v>
      </c>
      <c r="S80" s="144">
        <f t="shared" si="42"/>
        <v>10723.6</v>
      </c>
      <c r="T80" s="144">
        <f t="shared" si="43"/>
        <v>11288</v>
      </c>
      <c r="U80" s="144">
        <f t="shared" si="44"/>
        <v>11852.4</v>
      </c>
      <c r="V80" s="144">
        <f t="shared" si="45"/>
        <v>12416.800000000001</v>
      </c>
      <c r="W80" s="144">
        <f t="shared" si="46"/>
        <v>12981.199999999999</v>
      </c>
      <c r="X80" s="144">
        <f t="shared" si="47"/>
        <v>13545.6</v>
      </c>
      <c r="Y80" s="145">
        <f t="shared" si="48"/>
        <v>14110</v>
      </c>
      <c r="Z80" s="145">
        <f t="shared" si="48"/>
        <v>15521.000000000002</v>
      </c>
      <c r="AA80" s="145">
        <f t="shared" si="48"/>
        <v>16932</v>
      </c>
      <c r="AB80" s="145">
        <f t="shared" si="48"/>
        <v>18343</v>
      </c>
      <c r="AC80" s="145">
        <f t="shared" si="48"/>
        <v>19754</v>
      </c>
      <c r="AD80" s="145">
        <f t="shared" si="48"/>
        <v>21165</v>
      </c>
      <c r="AE80" s="268" t="s">
        <v>331</v>
      </c>
      <c r="AF80" s="269" t="s">
        <v>332</v>
      </c>
    </row>
    <row r="81" spans="1:32" ht="15.75">
      <c r="A81" s="573"/>
      <c r="B81" s="180" t="s">
        <v>373</v>
      </c>
      <c r="C81" s="144">
        <f t="shared" si="1"/>
        <v>1693.2</v>
      </c>
      <c r="D81" s="144">
        <f t="shared" si="2"/>
        <v>2257.6</v>
      </c>
      <c r="E81" s="144">
        <f t="shared" si="3"/>
        <v>2822</v>
      </c>
      <c r="F81" s="144">
        <f t="shared" si="4"/>
        <v>3386.4</v>
      </c>
      <c r="G81" s="144">
        <f t="shared" si="5"/>
        <v>3950.7999999999997</v>
      </c>
      <c r="H81" s="144">
        <f t="shared" ref="H81:H90" si="52">J81*0.8</f>
        <v>4515.2</v>
      </c>
      <c r="I81" s="144">
        <f t="shared" si="6"/>
        <v>5079.6000000000004</v>
      </c>
      <c r="J81" s="439">
        <v>5644</v>
      </c>
      <c r="K81" s="144">
        <f t="shared" si="7"/>
        <v>6208.4000000000005</v>
      </c>
      <c r="L81" s="144">
        <f t="shared" si="8"/>
        <v>6772.8</v>
      </c>
      <c r="M81" s="144">
        <f t="shared" si="9"/>
        <v>7337.2</v>
      </c>
      <c r="N81" s="144">
        <f t="shared" si="10"/>
        <v>7901.5999999999995</v>
      </c>
      <c r="O81" s="144">
        <f t="shared" si="11"/>
        <v>8466</v>
      </c>
      <c r="P81" s="144">
        <f t="shared" si="49"/>
        <v>9030.4</v>
      </c>
      <c r="Q81" s="144">
        <f t="shared" si="50"/>
        <v>9594.7999999999993</v>
      </c>
      <c r="R81" s="144">
        <f t="shared" si="51"/>
        <v>10159.200000000001</v>
      </c>
      <c r="S81" s="144">
        <f t="shared" si="42"/>
        <v>10723.6</v>
      </c>
      <c r="T81" s="144">
        <f t="shared" si="43"/>
        <v>11288</v>
      </c>
      <c r="U81" s="144">
        <f t="shared" si="44"/>
        <v>11852.4</v>
      </c>
      <c r="V81" s="144">
        <f t="shared" si="45"/>
        <v>12416.800000000001</v>
      </c>
      <c r="W81" s="144">
        <f t="shared" si="46"/>
        <v>12981.199999999999</v>
      </c>
      <c r="X81" s="144">
        <f t="shared" si="47"/>
        <v>13545.6</v>
      </c>
      <c r="Y81" s="145">
        <f t="shared" si="48"/>
        <v>14110</v>
      </c>
      <c r="Z81" s="145">
        <f t="shared" si="48"/>
        <v>15521.000000000002</v>
      </c>
      <c r="AA81" s="145">
        <f t="shared" si="48"/>
        <v>16932</v>
      </c>
      <c r="AB81" s="145">
        <f t="shared" si="48"/>
        <v>18343</v>
      </c>
      <c r="AC81" s="145">
        <f t="shared" si="48"/>
        <v>19754</v>
      </c>
      <c r="AD81" s="145">
        <f t="shared" si="48"/>
        <v>21165</v>
      </c>
      <c r="AE81" s="268" t="s">
        <v>355</v>
      </c>
      <c r="AF81" s="269" t="s">
        <v>356</v>
      </c>
    </row>
    <row r="82" spans="1:32" ht="15.75">
      <c r="A82" s="573"/>
      <c r="B82" s="155" t="s">
        <v>166</v>
      </c>
      <c r="C82" s="144">
        <f t="shared" si="1"/>
        <v>1693.2</v>
      </c>
      <c r="D82" s="144">
        <f t="shared" si="2"/>
        <v>2257.6</v>
      </c>
      <c r="E82" s="144">
        <f t="shared" si="3"/>
        <v>2822</v>
      </c>
      <c r="F82" s="144">
        <f t="shared" si="4"/>
        <v>3386.4</v>
      </c>
      <c r="G82" s="144">
        <f t="shared" si="5"/>
        <v>3950.7999999999997</v>
      </c>
      <c r="H82" s="144">
        <f t="shared" si="52"/>
        <v>4515.2</v>
      </c>
      <c r="I82" s="144">
        <f t="shared" si="6"/>
        <v>5079.6000000000004</v>
      </c>
      <c r="J82" s="439">
        <v>5644</v>
      </c>
      <c r="K82" s="144">
        <f t="shared" si="7"/>
        <v>6208.4000000000005</v>
      </c>
      <c r="L82" s="144">
        <f t="shared" si="8"/>
        <v>6772.8</v>
      </c>
      <c r="M82" s="144">
        <f t="shared" si="9"/>
        <v>7337.2</v>
      </c>
      <c r="N82" s="144">
        <f t="shared" si="10"/>
        <v>7901.5999999999995</v>
      </c>
      <c r="O82" s="144">
        <f t="shared" si="11"/>
        <v>8466</v>
      </c>
      <c r="P82" s="144">
        <f t="shared" si="49"/>
        <v>9030.4</v>
      </c>
      <c r="Q82" s="144">
        <f t="shared" si="50"/>
        <v>9594.7999999999993</v>
      </c>
      <c r="R82" s="144">
        <f t="shared" si="51"/>
        <v>10159.200000000001</v>
      </c>
      <c r="S82" s="144">
        <f t="shared" si="42"/>
        <v>10723.6</v>
      </c>
      <c r="T82" s="144">
        <f t="shared" si="43"/>
        <v>11288</v>
      </c>
      <c r="U82" s="144">
        <f t="shared" si="44"/>
        <v>11852.4</v>
      </c>
      <c r="V82" s="144">
        <f t="shared" si="45"/>
        <v>12416.800000000001</v>
      </c>
      <c r="W82" s="144">
        <f t="shared" si="46"/>
        <v>12981.199999999999</v>
      </c>
      <c r="X82" s="144">
        <f t="shared" si="47"/>
        <v>13545.6</v>
      </c>
      <c r="Y82" s="145">
        <f t="shared" si="48"/>
        <v>14110</v>
      </c>
      <c r="Z82" s="145">
        <f t="shared" si="48"/>
        <v>15521.000000000002</v>
      </c>
      <c r="AA82" s="145">
        <f t="shared" si="48"/>
        <v>16932</v>
      </c>
      <c r="AB82" s="145">
        <f t="shared" si="48"/>
        <v>18343</v>
      </c>
      <c r="AC82" s="145">
        <f t="shared" si="48"/>
        <v>19754</v>
      </c>
      <c r="AD82" s="145">
        <f t="shared" si="48"/>
        <v>21165</v>
      </c>
      <c r="AE82" s="268" t="s">
        <v>331</v>
      </c>
      <c r="AF82" s="269" t="s">
        <v>332</v>
      </c>
    </row>
    <row r="83" spans="1:32" ht="32.25" thickBot="1">
      <c r="A83" s="570"/>
      <c r="B83" s="163" t="s">
        <v>379</v>
      </c>
      <c r="C83" s="130">
        <f t="shared" si="1"/>
        <v>1341.8999999999999</v>
      </c>
      <c r="D83" s="130">
        <f t="shared" si="2"/>
        <v>1789.2</v>
      </c>
      <c r="E83" s="130">
        <f t="shared" si="3"/>
        <v>2236.5</v>
      </c>
      <c r="F83" s="130">
        <f t="shared" si="4"/>
        <v>2683.7999999999997</v>
      </c>
      <c r="G83" s="130">
        <f t="shared" si="5"/>
        <v>3131.1</v>
      </c>
      <c r="H83" s="130">
        <f t="shared" si="52"/>
        <v>3578.4</v>
      </c>
      <c r="I83" s="130">
        <f t="shared" si="6"/>
        <v>4025.7000000000003</v>
      </c>
      <c r="J83" s="439">
        <v>4473</v>
      </c>
      <c r="K83" s="130">
        <f t="shared" si="7"/>
        <v>4920.3</v>
      </c>
      <c r="L83" s="130">
        <f t="shared" si="8"/>
        <v>5367.5999999999995</v>
      </c>
      <c r="M83" s="130">
        <f t="shared" si="9"/>
        <v>5814.9000000000005</v>
      </c>
      <c r="N83" s="130">
        <f t="shared" si="10"/>
        <v>6262.2</v>
      </c>
      <c r="O83" s="130">
        <f t="shared" si="11"/>
        <v>6709.5</v>
      </c>
      <c r="P83" s="130">
        <f t="shared" si="39"/>
        <v>7156.8</v>
      </c>
      <c r="Q83" s="130">
        <f t="shared" si="40"/>
        <v>7604.0999999999995</v>
      </c>
      <c r="R83" s="130">
        <f t="shared" si="41"/>
        <v>8051.4000000000005</v>
      </c>
      <c r="S83" s="130">
        <f t="shared" si="42"/>
        <v>8498.6999999999989</v>
      </c>
      <c r="T83" s="130">
        <f t="shared" si="43"/>
        <v>8946</v>
      </c>
      <c r="U83" s="130">
        <f t="shared" si="44"/>
        <v>9393.3000000000011</v>
      </c>
      <c r="V83" s="130">
        <f t="shared" si="45"/>
        <v>9840.6</v>
      </c>
      <c r="W83" s="130">
        <f t="shared" si="46"/>
        <v>10287.9</v>
      </c>
      <c r="X83" s="130">
        <f t="shared" si="47"/>
        <v>10735.199999999999</v>
      </c>
      <c r="Y83" s="131">
        <f t="shared" si="48"/>
        <v>11182.5</v>
      </c>
      <c r="Z83" s="131">
        <f t="shared" si="48"/>
        <v>12300.75</v>
      </c>
      <c r="AA83" s="131">
        <f t="shared" si="48"/>
        <v>13418.999999999998</v>
      </c>
      <c r="AB83" s="131">
        <f t="shared" si="48"/>
        <v>14537.250000000002</v>
      </c>
      <c r="AC83" s="131">
        <f t="shared" si="48"/>
        <v>15655.5</v>
      </c>
      <c r="AD83" s="131">
        <f t="shared" si="48"/>
        <v>16773.75</v>
      </c>
      <c r="AE83" s="270" t="s">
        <v>65</v>
      </c>
      <c r="AF83" s="271" t="s">
        <v>332</v>
      </c>
    </row>
    <row r="84" spans="1:32" ht="31.5">
      <c r="A84" s="690">
        <v>7</v>
      </c>
      <c r="B84" s="177" t="s">
        <v>167</v>
      </c>
      <c r="C84" s="139">
        <f t="shared" si="1"/>
        <v>1753.2</v>
      </c>
      <c r="D84" s="139">
        <f t="shared" si="2"/>
        <v>2337.6</v>
      </c>
      <c r="E84" s="139">
        <f t="shared" si="3"/>
        <v>2922</v>
      </c>
      <c r="F84" s="139">
        <f t="shared" si="4"/>
        <v>3506.4</v>
      </c>
      <c r="G84" s="139">
        <f t="shared" si="5"/>
        <v>4090.7999999999997</v>
      </c>
      <c r="H84" s="139">
        <f t="shared" si="52"/>
        <v>4675.2</v>
      </c>
      <c r="I84" s="139">
        <f t="shared" si="6"/>
        <v>5259.6</v>
      </c>
      <c r="J84" s="439">
        <v>5844</v>
      </c>
      <c r="K84" s="139">
        <f t="shared" si="7"/>
        <v>6428.4000000000005</v>
      </c>
      <c r="L84" s="139">
        <f t="shared" si="8"/>
        <v>7012.8</v>
      </c>
      <c r="M84" s="139">
        <f t="shared" si="9"/>
        <v>7597.2</v>
      </c>
      <c r="N84" s="139">
        <f t="shared" si="10"/>
        <v>8181.5999999999995</v>
      </c>
      <c r="O84" s="139">
        <f t="shared" si="11"/>
        <v>8766</v>
      </c>
      <c r="P84" s="139">
        <f t="shared" si="39"/>
        <v>9350.4</v>
      </c>
      <c r="Q84" s="139">
        <f t="shared" si="40"/>
        <v>9934.7999999999993</v>
      </c>
      <c r="R84" s="139">
        <f t="shared" si="41"/>
        <v>10519.2</v>
      </c>
      <c r="S84" s="139">
        <f t="shared" si="42"/>
        <v>11103.6</v>
      </c>
      <c r="T84" s="139">
        <f t="shared" si="43"/>
        <v>11688</v>
      </c>
      <c r="U84" s="139">
        <f t="shared" si="44"/>
        <v>12272.4</v>
      </c>
      <c r="V84" s="139">
        <f t="shared" si="45"/>
        <v>12856.800000000001</v>
      </c>
      <c r="W84" s="139">
        <f>J84*2.3</f>
        <v>13441.199999999999</v>
      </c>
      <c r="X84" s="139">
        <f t="shared" si="47"/>
        <v>14025.6</v>
      </c>
      <c r="Y84" s="140">
        <f t="shared" si="48"/>
        <v>14610</v>
      </c>
      <c r="Z84" s="140">
        <f t="shared" si="48"/>
        <v>16071.000000000002</v>
      </c>
      <c r="AA84" s="140">
        <f t="shared" si="48"/>
        <v>17532</v>
      </c>
      <c r="AB84" s="140">
        <f t="shared" si="48"/>
        <v>18993</v>
      </c>
      <c r="AC84" s="140">
        <f t="shared" si="48"/>
        <v>20454</v>
      </c>
      <c r="AD84" s="140">
        <f t="shared" si="48"/>
        <v>21915</v>
      </c>
      <c r="AE84" s="266" t="s">
        <v>290</v>
      </c>
      <c r="AF84" s="267" t="s">
        <v>335</v>
      </c>
    </row>
    <row r="85" spans="1:32" ht="31.5">
      <c r="A85" s="585"/>
      <c r="B85" s="180" t="s">
        <v>168</v>
      </c>
      <c r="C85" s="144">
        <f t="shared" si="1"/>
        <v>1753.2</v>
      </c>
      <c r="D85" s="144">
        <f t="shared" si="2"/>
        <v>2337.6</v>
      </c>
      <c r="E85" s="144">
        <f t="shared" si="3"/>
        <v>2922</v>
      </c>
      <c r="F85" s="144">
        <f t="shared" si="4"/>
        <v>3506.4</v>
      </c>
      <c r="G85" s="144">
        <f t="shared" si="5"/>
        <v>4090.7999999999997</v>
      </c>
      <c r="H85" s="144">
        <f t="shared" si="52"/>
        <v>4675.2</v>
      </c>
      <c r="I85" s="144">
        <f t="shared" si="6"/>
        <v>5259.6</v>
      </c>
      <c r="J85" s="439">
        <v>5844</v>
      </c>
      <c r="K85" s="144">
        <f t="shared" si="7"/>
        <v>6428.4000000000005</v>
      </c>
      <c r="L85" s="144">
        <f t="shared" si="8"/>
        <v>7012.8</v>
      </c>
      <c r="M85" s="144">
        <f t="shared" si="9"/>
        <v>7597.2</v>
      </c>
      <c r="N85" s="144">
        <f t="shared" si="10"/>
        <v>8181.5999999999995</v>
      </c>
      <c r="O85" s="144">
        <f t="shared" si="11"/>
        <v>8766</v>
      </c>
      <c r="P85" s="144">
        <f t="shared" si="39"/>
        <v>9350.4</v>
      </c>
      <c r="Q85" s="144">
        <f t="shared" si="40"/>
        <v>9934.7999999999993</v>
      </c>
      <c r="R85" s="144">
        <f t="shared" si="41"/>
        <v>10519.2</v>
      </c>
      <c r="S85" s="144">
        <f t="shared" si="42"/>
        <v>11103.6</v>
      </c>
      <c r="T85" s="144">
        <f t="shared" si="43"/>
        <v>11688</v>
      </c>
      <c r="U85" s="144">
        <f t="shared" si="44"/>
        <v>12272.4</v>
      </c>
      <c r="V85" s="144">
        <f t="shared" si="45"/>
        <v>12856.800000000001</v>
      </c>
      <c r="W85" s="144">
        <f t="shared" si="46"/>
        <v>13441.199999999999</v>
      </c>
      <c r="X85" s="144">
        <f t="shared" si="47"/>
        <v>14025.6</v>
      </c>
      <c r="Y85" s="145">
        <f t="shared" si="48"/>
        <v>14610</v>
      </c>
      <c r="Z85" s="145">
        <f t="shared" si="48"/>
        <v>16071.000000000002</v>
      </c>
      <c r="AA85" s="145">
        <f t="shared" si="48"/>
        <v>17532</v>
      </c>
      <c r="AB85" s="145">
        <f t="shared" si="48"/>
        <v>18993</v>
      </c>
      <c r="AC85" s="145">
        <f t="shared" si="48"/>
        <v>20454</v>
      </c>
      <c r="AD85" s="145">
        <f t="shared" si="48"/>
        <v>21915</v>
      </c>
      <c r="AE85" s="268" t="s">
        <v>290</v>
      </c>
      <c r="AF85" s="269" t="s">
        <v>374</v>
      </c>
    </row>
    <row r="86" spans="1:32" ht="15.75">
      <c r="A86" s="585"/>
      <c r="B86" s="180" t="s">
        <v>149</v>
      </c>
      <c r="C86" s="144">
        <f t="shared" si="1"/>
        <v>2206.7999999999997</v>
      </c>
      <c r="D86" s="144">
        <f t="shared" si="2"/>
        <v>2942.4</v>
      </c>
      <c r="E86" s="144">
        <f t="shared" si="3"/>
        <v>3678</v>
      </c>
      <c r="F86" s="144">
        <f t="shared" si="4"/>
        <v>4413.5999999999995</v>
      </c>
      <c r="G86" s="144">
        <f t="shared" si="5"/>
        <v>5149.2</v>
      </c>
      <c r="H86" s="144">
        <f t="shared" si="52"/>
        <v>5884.8</v>
      </c>
      <c r="I86" s="144">
        <f t="shared" si="6"/>
        <v>6620.4000000000005</v>
      </c>
      <c r="J86" s="439">
        <v>7356</v>
      </c>
      <c r="K86" s="144">
        <f t="shared" si="7"/>
        <v>8091.6</v>
      </c>
      <c r="L86" s="144">
        <f t="shared" si="8"/>
        <v>8827.1999999999989</v>
      </c>
      <c r="M86" s="144">
        <f t="shared" si="9"/>
        <v>9562.8000000000011</v>
      </c>
      <c r="N86" s="144">
        <f t="shared" si="10"/>
        <v>10298.4</v>
      </c>
      <c r="O86" s="144">
        <f t="shared" si="11"/>
        <v>11034</v>
      </c>
      <c r="P86" s="144">
        <f t="shared" si="39"/>
        <v>11769.6</v>
      </c>
      <c r="Q86" s="144">
        <f t="shared" si="40"/>
        <v>12505.199999999999</v>
      </c>
      <c r="R86" s="144">
        <f t="shared" si="41"/>
        <v>13240.800000000001</v>
      </c>
      <c r="S86" s="144">
        <f t="shared" si="42"/>
        <v>13976.4</v>
      </c>
      <c r="T86" s="144">
        <f t="shared" si="43"/>
        <v>14712</v>
      </c>
      <c r="U86" s="144">
        <f t="shared" si="44"/>
        <v>15447.6</v>
      </c>
      <c r="V86" s="144">
        <f t="shared" si="45"/>
        <v>16183.2</v>
      </c>
      <c r="W86" s="144">
        <f t="shared" si="46"/>
        <v>16918.8</v>
      </c>
      <c r="X86" s="144">
        <f t="shared" si="47"/>
        <v>17654.399999999998</v>
      </c>
      <c r="Y86" s="145">
        <f t="shared" si="48"/>
        <v>18390</v>
      </c>
      <c r="Z86" s="145">
        <f t="shared" si="48"/>
        <v>20229</v>
      </c>
      <c r="AA86" s="145">
        <f t="shared" si="48"/>
        <v>22067.999999999996</v>
      </c>
      <c r="AB86" s="145">
        <f t="shared" si="48"/>
        <v>23907.000000000004</v>
      </c>
      <c r="AC86" s="145">
        <f t="shared" si="48"/>
        <v>25746</v>
      </c>
      <c r="AD86" s="145">
        <f t="shared" si="48"/>
        <v>27585</v>
      </c>
      <c r="AE86" s="268" t="s">
        <v>334</v>
      </c>
      <c r="AF86" s="269" t="s">
        <v>335</v>
      </c>
    </row>
    <row r="87" spans="1:32" ht="31.5">
      <c r="A87" s="585"/>
      <c r="B87" s="180" t="s">
        <v>375</v>
      </c>
      <c r="C87" s="144">
        <f t="shared" si="1"/>
        <v>1753.2</v>
      </c>
      <c r="D87" s="144">
        <f t="shared" si="2"/>
        <v>2337.6</v>
      </c>
      <c r="E87" s="144">
        <f t="shared" si="3"/>
        <v>2922</v>
      </c>
      <c r="F87" s="144">
        <f t="shared" si="4"/>
        <v>3506.4</v>
      </c>
      <c r="G87" s="144">
        <f t="shared" si="5"/>
        <v>4090.7999999999997</v>
      </c>
      <c r="H87" s="144">
        <f t="shared" si="52"/>
        <v>4675.2</v>
      </c>
      <c r="I87" s="144">
        <f t="shared" si="6"/>
        <v>5259.6</v>
      </c>
      <c r="J87" s="439">
        <v>5844</v>
      </c>
      <c r="K87" s="144">
        <f t="shared" si="7"/>
        <v>6428.4000000000005</v>
      </c>
      <c r="L87" s="144">
        <f t="shared" si="8"/>
        <v>7012.8</v>
      </c>
      <c r="M87" s="144">
        <f t="shared" si="9"/>
        <v>7597.2</v>
      </c>
      <c r="N87" s="144">
        <f t="shared" si="10"/>
        <v>8181.5999999999995</v>
      </c>
      <c r="O87" s="144">
        <f t="shared" si="11"/>
        <v>8766</v>
      </c>
      <c r="P87" s="144">
        <f t="shared" si="39"/>
        <v>9350.4</v>
      </c>
      <c r="Q87" s="144">
        <f t="shared" si="40"/>
        <v>9934.7999999999993</v>
      </c>
      <c r="R87" s="144">
        <f t="shared" si="41"/>
        <v>10519.2</v>
      </c>
      <c r="S87" s="144">
        <f t="shared" si="42"/>
        <v>11103.6</v>
      </c>
      <c r="T87" s="144">
        <f t="shared" si="43"/>
        <v>11688</v>
      </c>
      <c r="U87" s="144">
        <f t="shared" si="44"/>
        <v>12272.4</v>
      </c>
      <c r="V87" s="144">
        <f t="shared" si="45"/>
        <v>12856.800000000001</v>
      </c>
      <c r="W87" s="144">
        <f>J87*2.3</f>
        <v>13441.199999999999</v>
      </c>
      <c r="X87" s="144">
        <f t="shared" si="47"/>
        <v>14025.6</v>
      </c>
      <c r="Y87" s="145">
        <f t="shared" si="48"/>
        <v>14610</v>
      </c>
      <c r="Z87" s="145">
        <f t="shared" si="48"/>
        <v>16071.000000000002</v>
      </c>
      <c r="AA87" s="145">
        <f t="shared" si="48"/>
        <v>17532</v>
      </c>
      <c r="AB87" s="145">
        <f t="shared" si="48"/>
        <v>18993</v>
      </c>
      <c r="AC87" s="145">
        <f t="shared" si="48"/>
        <v>20454</v>
      </c>
      <c r="AD87" s="145">
        <f t="shared" si="48"/>
        <v>21915</v>
      </c>
      <c r="AE87" s="268" t="s">
        <v>65</v>
      </c>
      <c r="AF87" s="269" t="s">
        <v>356</v>
      </c>
    </row>
    <row r="88" spans="1:32" ht="32.25" thickBot="1">
      <c r="A88" s="691"/>
      <c r="B88" s="183" t="s">
        <v>376</v>
      </c>
      <c r="C88" s="130">
        <f t="shared" si="1"/>
        <v>1753.2</v>
      </c>
      <c r="D88" s="130">
        <f t="shared" si="2"/>
        <v>2337.6</v>
      </c>
      <c r="E88" s="130">
        <f t="shared" si="3"/>
        <v>2922</v>
      </c>
      <c r="F88" s="130">
        <f t="shared" si="4"/>
        <v>3506.4</v>
      </c>
      <c r="G88" s="130">
        <f t="shared" si="5"/>
        <v>4090.7999999999997</v>
      </c>
      <c r="H88" s="130">
        <f t="shared" si="52"/>
        <v>4675.2</v>
      </c>
      <c r="I88" s="130">
        <f t="shared" si="6"/>
        <v>5259.6</v>
      </c>
      <c r="J88" s="439">
        <v>5844</v>
      </c>
      <c r="K88" s="130">
        <f t="shared" si="7"/>
        <v>6428.4000000000005</v>
      </c>
      <c r="L88" s="130">
        <f t="shared" si="8"/>
        <v>7012.8</v>
      </c>
      <c r="M88" s="130">
        <f t="shared" si="9"/>
        <v>7597.2</v>
      </c>
      <c r="N88" s="130">
        <f t="shared" si="10"/>
        <v>8181.5999999999995</v>
      </c>
      <c r="O88" s="130">
        <f t="shared" si="11"/>
        <v>8766</v>
      </c>
      <c r="P88" s="130">
        <f t="shared" si="39"/>
        <v>9350.4</v>
      </c>
      <c r="Q88" s="130">
        <f t="shared" si="40"/>
        <v>9934.7999999999993</v>
      </c>
      <c r="R88" s="130">
        <f t="shared" si="41"/>
        <v>10519.2</v>
      </c>
      <c r="S88" s="130">
        <f t="shared" si="42"/>
        <v>11103.6</v>
      </c>
      <c r="T88" s="130">
        <f t="shared" si="43"/>
        <v>11688</v>
      </c>
      <c r="U88" s="130">
        <f t="shared" si="44"/>
        <v>12272.4</v>
      </c>
      <c r="V88" s="130">
        <f t="shared" si="45"/>
        <v>12856.800000000001</v>
      </c>
      <c r="W88" s="130">
        <f t="shared" si="46"/>
        <v>13441.199999999999</v>
      </c>
      <c r="X88" s="130">
        <f>J88*2.4</f>
        <v>14025.6</v>
      </c>
      <c r="Y88" s="131">
        <f t="shared" si="48"/>
        <v>14610</v>
      </c>
      <c r="Z88" s="131">
        <f t="shared" si="48"/>
        <v>16071.000000000002</v>
      </c>
      <c r="AA88" s="131">
        <f t="shared" si="48"/>
        <v>17532</v>
      </c>
      <c r="AB88" s="131">
        <f t="shared" si="48"/>
        <v>18993</v>
      </c>
      <c r="AC88" s="131">
        <f t="shared" si="48"/>
        <v>20454</v>
      </c>
      <c r="AD88" s="131">
        <f t="shared" si="48"/>
        <v>21915</v>
      </c>
      <c r="AE88" s="270" t="s">
        <v>290</v>
      </c>
      <c r="AF88" s="271" t="s">
        <v>356</v>
      </c>
    </row>
    <row r="89" spans="1:32" ht="31.5">
      <c r="A89" s="569">
        <v>8</v>
      </c>
      <c r="B89" s="177" t="s">
        <v>170</v>
      </c>
      <c r="C89" s="139">
        <f t="shared" si="1"/>
        <v>2127.6</v>
      </c>
      <c r="D89" s="139">
        <f t="shared" si="2"/>
        <v>2836.8</v>
      </c>
      <c r="E89" s="139">
        <f t="shared" si="3"/>
        <v>3546</v>
      </c>
      <c r="F89" s="139">
        <f t="shared" si="4"/>
        <v>4255.2</v>
      </c>
      <c r="G89" s="139">
        <f t="shared" si="5"/>
        <v>4964.3999999999996</v>
      </c>
      <c r="H89" s="139">
        <f t="shared" si="52"/>
        <v>5673.6</v>
      </c>
      <c r="I89" s="139">
        <f t="shared" si="6"/>
        <v>6382.8</v>
      </c>
      <c r="J89" s="439">
        <v>7092</v>
      </c>
      <c r="K89" s="139">
        <f t="shared" si="7"/>
        <v>7801.2000000000007</v>
      </c>
      <c r="L89" s="139">
        <f t="shared" si="8"/>
        <v>8510.4</v>
      </c>
      <c r="M89" s="139">
        <f t="shared" si="9"/>
        <v>9219.6</v>
      </c>
      <c r="N89" s="139">
        <f t="shared" si="10"/>
        <v>9928.7999999999993</v>
      </c>
      <c r="O89" s="139">
        <f t="shared" si="11"/>
        <v>10638</v>
      </c>
      <c r="P89" s="139">
        <f t="shared" si="39"/>
        <v>11347.2</v>
      </c>
      <c r="Q89" s="139">
        <f t="shared" si="40"/>
        <v>12056.4</v>
      </c>
      <c r="R89" s="139">
        <f t="shared" si="41"/>
        <v>12765.6</v>
      </c>
      <c r="S89" s="139">
        <f t="shared" si="42"/>
        <v>13474.8</v>
      </c>
      <c r="T89" s="139">
        <f t="shared" si="43"/>
        <v>14184</v>
      </c>
      <c r="U89" s="139">
        <f t="shared" si="44"/>
        <v>14893.2</v>
      </c>
      <c r="V89" s="139">
        <f t="shared" si="45"/>
        <v>15602.400000000001</v>
      </c>
      <c r="W89" s="139">
        <f t="shared" si="46"/>
        <v>16311.599999999999</v>
      </c>
      <c r="X89" s="139">
        <f>J89*2.4</f>
        <v>17020.8</v>
      </c>
      <c r="Y89" s="140">
        <f t="shared" si="48"/>
        <v>17730</v>
      </c>
      <c r="Z89" s="140">
        <f t="shared" si="48"/>
        <v>19503</v>
      </c>
      <c r="AA89" s="140">
        <f t="shared" si="48"/>
        <v>21276</v>
      </c>
      <c r="AB89" s="140">
        <f t="shared" si="48"/>
        <v>23049</v>
      </c>
      <c r="AC89" s="140">
        <f t="shared" si="48"/>
        <v>24822</v>
      </c>
      <c r="AD89" s="140">
        <f t="shared" si="48"/>
        <v>26595</v>
      </c>
      <c r="AE89" s="266" t="s">
        <v>290</v>
      </c>
      <c r="AF89" s="267" t="s">
        <v>335</v>
      </c>
    </row>
    <row r="90" spans="1:32" ht="32.25" thickBot="1">
      <c r="A90" s="570"/>
      <c r="B90" s="183" t="s">
        <v>321</v>
      </c>
      <c r="C90" s="130">
        <f t="shared" si="1"/>
        <v>2127.6</v>
      </c>
      <c r="D90" s="130">
        <f t="shared" si="2"/>
        <v>2836.8</v>
      </c>
      <c r="E90" s="130">
        <f t="shared" si="3"/>
        <v>3546</v>
      </c>
      <c r="F90" s="130">
        <f t="shared" si="4"/>
        <v>4255.2</v>
      </c>
      <c r="G90" s="130">
        <f t="shared" si="5"/>
        <v>4964.3999999999996</v>
      </c>
      <c r="H90" s="130">
        <f t="shared" si="52"/>
        <v>5673.6</v>
      </c>
      <c r="I90" s="130">
        <f t="shared" si="6"/>
        <v>6382.8</v>
      </c>
      <c r="J90" s="439">
        <v>7092</v>
      </c>
      <c r="K90" s="130">
        <f t="shared" si="7"/>
        <v>7801.2000000000007</v>
      </c>
      <c r="L90" s="130">
        <f t="shared" si="8"/>
        <v>8510.4</v>
      </c>
      <c r="M90" s="130">
        <f t="shared" si="9"/>
        <v>9219.6</v>
      </c>
      <c r="N90" s="130">
        <f t="shared" si="10"/>
        <v>9928.7999999999993</v>
      </c>
      <c r="O90" s="130">
        <f t="shared" si="11"/>
        <v>10638</v>
      </c>
      <c r="P90" s="130">
        <f t="shared" si="39"/>
        <v>11347.2</v>
      </c>
      <c r="Q90" s="130">
        <f t="shared" si="40"/>
        <v>12056.4</v>
      </c>
      <c r="R90" s="130">
        <f t="shared" si="41"/>
        <v>12765.6</v>
      </c>
      <c r="S90" s="130">
        <f t="shared" si="42"/>
        <v>13474.8</v>
      </c>
      <c r="T90" s="130">
        <f t="shared" si="43"/>
        <v>14184</v>
      </c>
      <c r="U90" s="130">
        <f t="shared" si="44"/>
        <v>14893.2</v>
      </c>
      <c r="V90" s="130">
        <f t="shared" si="45"/>
        <v>15602.400000000001</v>
      </c>
      <c r="W90" s="130">
        <f t="shared" si="46"/>
        <v>16311.599999999999</v>
      </c>
      <c r="X90" s="130">
        <f t="shared" si="47"/>
        <v>17020.8</v>
      </c>
      <c r="Y90" s="131">
        <f>J90*2.5</f>
        <v>17730</v>
      </c>
      <c r="Z90" s="131">
        <f t="shared" ref="Z90:AD90" si="53">K90*2.5</f>
        <v>19503</v>
      </c>
      <c r="AA90" s="131">
        <f t="shared" si="53"/>
        <v>21276</v>
      </c>
      <c r="AB90" s="131">
        <f t="shared" si="53"/>
        <v>23049</v>
      </c>
      <c r="AC90" s="131">
        <f t="shared" si="53"/>
        <v>24822</v>
      </c>
      <c r="AD90" s="131">
        <f t="shared" si="53"/>
        <v>26595</v>
      </c>
      <c r="AE90" s="270" t="s">
        <v>65</v>
      </c>
      <c r="AF90" s="271" t="s">
        <v>356</v>
      </c>
    </row>
    <row r="91" spans="1:32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</row>
    <row r="92" spans="1:32" s="281" customFormat="1" ht="15.75" thickBot="1"/>
    <row r="93" spans="1:32" ht="21">
      <c r="A93" s="184" t="s">
        <v>322</v>
      </c>
      <c r="B93" s="185"/>
      <c r="C93" s="186"/>
      <c r="D93" s="186"/>
      <c r="E93" s="186"/>
      <c r="F93" s="186"/>
      <c r="G93" s="186"/>
      <c r="H93" s="187"/>
      <c r="I93" s="187"/>
      <c r="J93" s="188"/>
      <c r="K93" s="187"/>
      <c r="L93" s="187"/>
      <c r="M93" s="187"/>
      <c r="N93" s="187"/>
      <c r="O93" s="187"/>
      <c r="P93" s="189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</row>
    <row r="94" spans="1:32" ht="18.75">
      <c r="A94" s="190" t="s">
        <v>323</v>
      </c>
      <c r="B94" s="191"/>
      <c r="C94" s="192"/>
      <c r="D94" s="192"/>
      <c r="E94" s="192"/>
      <c r="F94" s="192"/>
      <c r="G94" s="113"/>
      <c r="H94" s="192" t="s">
        <v>324</v>
      </c>
      <c r="I94" s="193"/>
      <c r="J94" s="193"/>
      <c r="K94" s="193"/>
      <c r="L94" s="193"/>
      <c r="M94" s="193"/>
      <c r="N94" s="193"/>
      <c r="O94" s="113"/>
      <c r="P94" s="194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12"/>
    </row>
    <row r="95" spans="1:32" ht="15.75" thickBot="1">
      <c r="A95" s="195" t="s">
        <v>325</v>
      </c>
      <c r="B95" s="196"/>
      <c r="C95" s="197"/>
      <c r="D95" s="197"/>
      <c r="E95" s="197"/>
      <c r="F95" s="197"/>
      <c r="G95" s="197"/>
      <c r="H95" s="198"/>
      <c r="I95" s="198"/>
      <c r="J95" s="198"/>
      <c r="K95" s="198"/>
      <c r="L95" s="198"/>
      <c r="M95" s="198"/>
      <c r="N95" s="198"/>
      <c r="O95" s="198"/>
      <c r="P95" s="199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</row>
    <row r="96" spans="1:32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12"/>
    </row>
    <row r="97" spans="1:32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12"/>
    </row>
    <row r="98" spans="1:32" ht="15.75">
      <c r="A98" s="11"/>
      <c r="B98" s="114" t="s">
        <v>85</v>
      </c>
      <c r="C98" s="687" t="s">
        <v>86</v>
      </c>
      <c r="D98" s="688"/>
      <c r="E98" s="689"/>
      <c r="F98" s="617" t="s">
        <v>87</v>
      </c>
      <c r="G98" s="617"/>
      <c r="H98" s="617"/>
      <c r="I98" s="617"/>
      <c r="J98" s="640" t="s">
        <v>88</v>
      </c>
      <c r="K98" s="640"/>
      <c r="L98" s="640"/>
      <c r="M98" s="640"/>
      <c r="N98" s="641" t="s">
        <v>108</v>
      </c>
      <c r="O98" s="642"/>
      <c r="P98" s="642"/>
      <c r="Q98" s="643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12"/>
    </row>
    <row r="99" spans="1:32" ht="15.75">
      <c r="A99" s="11"/>
      <c r="B99" s="114" t="s">
        <v>96</v>
      </c>
      <c r="C99" s="687" t="s">
        <v>97</v>
      </c>
      <c r="D99" s="688"/>
      <c r="E99" s="689"/>
      <c r="F99" s="617" t="s">
        <v>98</v>
      </c>
      <c r="G99" s="617"/>
      <c r="H99" s="617"/>
      <c r="I99" s="617"/>
      <c r="J99" s="617" t="s">
        <v>98</v>
      </c>
      <c r="K99" s="617"/>
      <c r="L99" s="617"/>
      <c r="M99" s="617"/>
      <c r="N99" s="628">
        <v>270</v>
      </c>
      <c r="O99" s="629"/>
      <c r="P99" s="629"/>
      <c r="Q99" s="630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</row>
    <row r="100" spans="1:32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12"/>
    </row>
    <row r="101" spans="1:32" ht="21">
      <c r="A101" s="52" t="s">
        <v>15</v>
      </c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</row>
    <row r="102" spans="1:32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</row>
  </sheetData>
  <mergeCells count="60">
    <mergeCell ref="A1:T1"/>
    <mergeCell ref="O2:P2"/>
    <mergeCell ref="B3:P3"/>
    <mergeCell ref="A4:A5"/>
    <mergeCell ref="B4:B5"/>
    <mergeCell ref="A7:A15"/>
    <mergeCell ref="N54:N55"/>
    <mergeCell ref="O54:O55"/>
    <mergeCell ref="P54:P55"/>
    <mergeCell ref="A16:A32"/>
    <mergeCell ref="B29:B30"/>
    <mergeCell ref="A45:A57"/>
    <mergeCell ref="B54:B55"/>
    <mergeCell ref="L54:L55"/>
    <mergeCell ref="M54:M55"/>
    <mergeCell ref="H54:H55"/>
    <mergeCell ref="A33:A43"/>
    <mergeCell ref="G54:G55"/>
    <mergeCell ref="AE59:AF59"/>
    <mergeCell ref="C59:AD59"/>
    <mergeCell ref="N98:Q98"/>
    <mergeCell ref="A84:A88"/>
    <mergeCell ref="A89:A90"/>
    <mergeCell ref="C98:E98"/>
    <mergeCell ref="F98:I98"/>
    <mergeCell ref="J98:M98"/>
    <mergeCell ref="B59:B60"/>
    <mergeCell ref="A61:A76"/>
    <mergeCell ref="A77:A83"/>
    <mergeCell ref="Y54:Y55"/>
    <mergeCell ref="Z54:Z55"/>
    <mergeCell ref="Q54:Q55"/>
    <mergeCell ref="S54:S55"/>
    <mergeCell ref="C99:E99"/>
    <mergeCell ref="F99:I99"/>
    <mergeCell ref="J99:M99"/>
    <mergeCell ref="N99:Q99"/>
    <mergeCell ref="A58:AA58"/>
    <mergeCell ref="I54:I55"/>
    <mergeCell ref="K54:K55"/>
    <mergeCell ref="C54:C55"/>
    <mergeCell ref="D54:D55"/>
    <mergeCell ref="E54:E55"/>
    <mergeCell ref="F54:F55"/>
    <mergeCell ref="AE4:AF4"/>
    <mergeCell ref="AE29:AE30"/>
    <mergeCell ref="AF29:AF30"/>
    <mergeCell ref="AB54:AB55"/>
    <mergeCell ref="AC54:AC55"/>
    <mergeCell ref="AD54:AD55"/>
    <mergeCell ref="AE54:AE55"/>
    <mergeCell ref="AF54:AF55"/>
    <mergeCell ref="C4:AD4"/>
    <mergeCell ref="V54:V55"/>
    <mergeCell ref="W54:W55"/>
    <mergeCell ref="X54:X55"/>
    <mergeCell ref="T54:T55"/>
    <mergeCell ref="U54:U55"/>
    <mergeCell ref="R54:R55"/>
    <mergeCell ref="AA54:AA55"/>
  </mergeCells>
  <pageMargins left="0.25" right="0.25" top="0.75" bottom="0.75" header="0.3" footer="0.3"/>
  <pageSetup paperSize="9" scale="44" fitToHeight="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00"/>
  <sheetViews>
    <sheetView topLeftCell="A40" zoomScale="90" zoomScaleNormal="90" workbookViewId="0">
      <selection activeCell="B44" sqref="A44:XFD66"/>
    </sheetView>
  </sheetViews>
  <sheetFormatPr defaultRowHeight="15"/>
  <cols>
    <col min="1" max="1" width="3.7109375" customWidth="1"/>
    <col min="2" max="2" width="33.42578125" customWidth="1"/>
    <col min="3" max="3" width="11.5703125" customWidth="1"/>
    <col min="31" max="31" width="13.28515625" customWidth="1"/>
    <col min="32" max="32" width="11.5703125" customWidth="1"/>
  </cols>
  <sheetData>
    <row r="1" spans="1:32" ht="18">
      <c r="A1" s="560" t="s">
        <v>196</v>
      </c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  <c r="R1" s="560"/>
      <c r="S1" s="560"/>
      <c r="T1" s="560"/>
      <c r="U1" s="560"/>
      <c r="V1" s="560"/>
    </row>
    <row r="2" spans="1:32" ht="21">
      <c r="Q2" s="561"/>
      <c r="R2" s="561"/>
    </row>
    <row r="3" spans="1:32" ht="16.5" thickBot="1">
      <c r="B3" s="654" t="s">
        <v>395</v>
      </c>
      <c r="C3" s="541"/>
      <c r="D3" s="541"/>
      <c r="E3" s="541"/>
      <c r="F3" s="541"/>
      <c r="G3" s="541"/>
      <c r="H3" s="541"/>
      <c r="I3" s="541"/>
      <c r="J3" s="541"/>
      <c r="K3" s="541"/>
      <c r="L3" s="541"/>
      <c r="M3" s="541"/>
      <c r="N3" s="541"/>
      <c r="O3" s="541"/>
      <c r="P3" s="541"/>
      <c r="Q3" s="541"/>
      <c r="R3" s="541"/>
    </row>
    <row r="4" spans="1:32" ht="33" customHeight="1" thickBot="1">
      <c r="A4" s="589"/>
      <c r="B4" s="564" t="s">
        <v>0</v>
      </c>
      <c r="C4" s="686" t="s">
        <v>1</v>
      </c>
      <c r="D4" s="683"/>
      <c r="E4" s="683"/>
      <c r="F4" s="683"/>
      <c r="G4" s="683"/>
      <c r="H4" s="683"/>
      <c r="I4" s="683"/>
      <c r="J4" s="683"/>
      <c r="K4" s="683"/>
      <c r="L4" s="683"/>
      <c r="M4" s="683"/>
      <c r="N4" s="683"/>
      <c r="O4" s="683"/>
      <c r="P4" s="683"/>
      <c r="Q4" s="683"/>
      <c r="R4" s="683"/>
      <c r="S4" s="683"/>
      <c r="T4" s="683"/>
      <c r="U4" s="683"/>
      <c r="V4" s="683"/>
      <c r="W4" s="683"/>
      <c r="X4" s="683"/>
      <c r="Y4" s="683"/>
      <c r="Z4" s="683"/>
      <c r="AA4" s="683"/>
      <c r="AB4" s="683"/>
      <c r="AC4" s="683"/>
      <c r="AD4" s="684"/>
      <c r="AE4" s="626" t="s">
        <v>328</v>
      </c>
      <c r="AF4" s="627"/>
    </row>
    <row r="5" spans="1:32" ht="26.25" thickBot="1">
      <c r="A5" s="590"/>
      <c r="B5" s="565"/>
      <c r="C5" s="258">
        <v>0.3</v>
      </c>
      <c r="D5" s="175">
        <v>0.4</v>
      </c>
      <c r="E5" s="175">
        <v>0.5</v>
      </c>
      <c r="F5" s="175">
        <v>0.6</v>
      </c>
      <c r="G5" s="175">
        <v>0.7</v>
      </c>
      <c r="H5" s="175">
        <v>0.8</v>
      </c>
      <c r="I5" s="175">
        <v>0.9</v>
      </c>
      <c r="J5" s="207">
        <v>1</v>
      </c>
      <c r="K5" s="175">
        <v>1.1000000000000001</v>
      </c>
      <c r="L5" s="175">
        <v>1.2</v>
      </c>
      <c r="M5" s="175">
        <v>1.3</v>
      </c>
      <c r="N5" s="175">
        <v>1.4</v>
      </c>
      <c r="O5" s="175">
        <v>1.5</v>
      </c>
      <c r="P5" s="175">
        <v>1.6</v>
      </c>
      <c r="Q5" s="175">
        <v>1.7</v>
      </c>
      <c r="R5" s="175">
        <v>1.8</v>
      </c>
      <c r="S5" s="175">
        <v>1.9</v>
      </c>
      <c r="T5" s="175">
        <v>2</v>
      </c>
      <c r="U5" s="175">
        <v>2.1</v>
      </c>
      <c r="V5" s="175">
        <v>2.2000000000000002</v>
      </c>
      <c r="W5" s="175">
        <v>2.2999999999999998</v>
      </c>
      <c r="X5" s="175">
        <v>2.4</v>
      </c>
      <c r="Y5" s="176">
        <v>2.5</v>
      </c>
      <c r="Z5" s="176">
        <v>2.6</v>
      </c>
      <c r="AA5" s="176">
        <v>2.7</v>
      </c>
      <c r="AB5" s="176">
        <v>2.8</v>
      </c>
      <c r="AC5" s="176">
        <v>2.9</v>
      </c>
      <c r="AD5" s="176">
        <v>3</v>
      </c>
      <c r="AE5" s="259" t="s">
        <v>284</v>
      </c>
      <c r="AF5" s="260" t="s">
        <v>329</v>
      </c>
    </row>
    <row r="6" spans="1:32" ht="32.25" thickBot="1">
      <c r="A6" s="277">
        <v>0</v>
      </c>
      <c r="B6" s="133" t="s">
        <v>330</v>
      </c>
      <c r="C6" s="134">
        <f>J6*0.3</f>
        <v>1083.5999999999999</v>
      </c>
      <c r="D6" s="134">
        <f>J6*0.4</f>
        <v>1444.8000000000002</v>
      </c>
      <c r="E6" s="134">
        <f>J6*0.5</f>
        <v>1806</v>
      </c>
      <c r="F6" s="134">
        <f>J6*0.6</f>
        <v>2167.1999999999998</v>
      </c>
      <c r="G6" s="134">
        <f>J6*0.7</f>
        <v>2528.3999999999996</v>
      </c>
      <c r="H6" s="134">
        <f>J6*0.8</f>
        <v>2889.6000000000004</v>
      </c>
      <c r="I6" s="134">
        <v>1529</v>
      </c>
      <c r="J6" s="439">
        <v>3612</v>
      </c>
      <c r="K6" s="134">
        <f>J6*1.1</f>
        <v>3973.2000000000003</v>
      </c>
      <c r="L6" s="134">
        <f>J6*1.2</f>
        <v>4334.3999999999996</v>
      </c>
      <c r="M6" s="134">
        <f>J6*1.3</f>
        <v>4695.6000000000004</v>
      </c>
      <c r="N6" s="134">
        <f>J6*1.4</f>
        <v>5056.7999999999993</v>
      </c>
      <c r="O6" s="134">
        <f>J6*1.5</f>
        <v>5418</v>
      </c>
      <c r="P6" s="134">
        <f>J6*1.6</f>
        <v>5779.2000000000007</v>
      </c>
      <c r="Q6" s="134">
        <f>J6*1.7</f>
        <v>6140.4</v>
      </c>
      <c r="R6" s="134">
        <f>J6*1.8</f>
        <v>6501.6</v>
      </c>
      <c r="S6" s="134">
        <f>J6*1.9</f>
        <v>6862.7999999999993</v>
      </c>
      <c r="T6" s="134">
        <f>J6*2</f>
        <v>7224</v>
      </c>
      <c r="U6" s="134">
        <f>J6*2.1</f>
        <v>7585.2000000000007</v>
      </c>
      <c r="V6" s="134">
        <f>J6*2.2</f>
        <v>7946.4000000000005</v>
      </c>
      <c r="W6" s="134">
        <f>J6*2.3</f>
        <v>8307.5999999999985</v>
      </c>
      <c r="X6" s="134">
        <f>J6*2.4</f>
        <v>8668.7999999999993</v>
      </c>
      <c r="Y6" s="135">
        <f>J6*2.5</f>
        <v>9030</v>
      </c>
      <c r="Z6" s="135">
        <f t="shared" ref="Z6:AD21" si="0">K6*2.5</f>
        <v>9933</v>
      </c>
      <c r="AA6" s="135">
        <f t="shared" si="0"/>
        <v>10836</v>
      </c>
      <c r="AB6" s="135">
        <f t="shared" si="0"/>
        <v>11739</v>
      </c>
      <c r="AC6" s="135">
        <f t="shared" si="0"/>
        <v>12641.999999999998</v>
      </c>
      <c r="AD6" s="135">
        <f t="shared" si="0"/>
        <v>13545</v>
      </c>
      <c r="AE6" s="264" t="s">
        <v>331</v>
      </c>
      <c r="AF6" s="265" t="s">
        <v>332</v>
      </c>
    </row>
    <row r="7" spans="1:32" ht="15.75">
      <c r="A7" s="580">
        <v>1</v>
      </c>
      <c r="B7" s="154" t="s">
        <v>154</v>
      </c>
      <c r="C7" s="139">
        <f t="shared" ref="C7:C90" si="1">J7*0.3</f>
        <v>1227.3</v>
      </c>
      <c r="D7" s="139">
        <f t="shared" ref="D7:D90" si="2">J7*0.4</f>
        <v>1636.4</v>
      </c>
      <c r="E7" s="139">
        <f t="shared" ref="E7:E90" si="3">J7*0.5</f>
        <v>2045.5</v>
      </c>
      <c r="F7" s="139">
        <f t="shared" ref="F7:F90" si="4">J7*0.6</f>
        <v>2454.6</v>
      </c>
      <c r="G7" s="139">
        <f t="shared" ref="G7:G90" si="5">J7*0.7</f>
        <v>2863.7</v>
      </c>
      <c r="H7" s="139">
        <f>J7*0.8</f>
        <v>3272.8</v>
      </c>
      <c r="I7" s="139">
        <f t="shared" ref="I7:I90" si="6">J7*0.9</f>
        <v>3681.9</v>
      </c>
      <c r="J7" s="439">
        <v>4091</v>
      </c>
      <c r="K7" s="139">
        <f t="shared" ref="K7:K90" si="7">J7*1.1</f>
        <v>4500.1000000000004</v>
      </c>
      <c r="L7" s="139">
        <f t="shared" ref="L7:L90" si="8">J7*1.2</f>
        <v>4909.2</v>
      </c>
      <c r="M7" s="139">
        <f t="shared" ref="M7:M90" si="9">J7*1.3</f>
        <v>5318.3</v>
      </c>
      <c r="N7" s="139">
        <f t="shared" ref="N7:N90" si="10">J7*1.4</f>
        <v>5727.4</v>
      </c>
      <c r="O7" s="139">
        <f t="shared" ref="O7:O90" si="11">J7*1.5</f>
        <v>6136.5</v>
      </c>
      <c r="P7" s="139">
        <f>J7*1.6</f>
        <v>6545.6</v>
      </c>
      <c r="Q7" s="139">
        <f>J7*1.7</f>
        <v>6954.7</v>
      </c>
      <c r="R7" s="139">
        <f>J7*1.8</f>
        <v>7363.8</v>
      </c>
      <c r="S7" s="139">
        <f t="shared" ref="S7:S54" si="12">J7*1.9</f>
        <v>7772.9</v>
      </c>
      <c r="T7" s="139">
        <f t="shared" ref="T7:T54" si="13">J7*2</f>
        <v>8182</v>
      </c>
      <c r="U7" s="139">
        <f t="shared" ref="U7:U54" si="14">J7*2.1</f>
        <v>8591.1</v>
      </c>
      <c r="V7" s="139">
        <f t="shared" ref="V7:V54" si="15">J7*2.2</f>
        <v>9000.2000000000007</v>
      </c>
      <c r="W7" s="139">
        <f t="shared" ref="W7:W54" si="16">J7*2.3</f>
        <v>9409.2999999999993</v>
      </c>
      <c r="X7" s="139">
        <f t="shared" ref="X7:X54" si="17">J7*2.4</f>
        <v>9818.4</v>
      </c>
      <c r="Y7" s="140">
        <f t="shared" ref="Y7:AD54" si="18">J7*2.5</f>
        <v>10227.5</v>
      </c>
      <c r="Z7" s="140">
        <f t="shared" si="0"/>
        <v>11250.25</v>
      </c>
      <c r="AA7" s="140">
        <f t="shared" si="0"/>
        <v>12273</v>
      </c>
      <c r="AB7" s="140">
        <f t="shared" si="0"/>
        <v>13295.75</v>
      </c>
      <c r="AC7" s="140">
        <f t="shared" si="0"/>
        <v>14318.5</v>
      </c>
      <c r="AD7" s="140">
        <f t="shared" si="0"/>
        <v>15341.25</v>
      </c>
      <c r="AE7" s="266" t="s">
        <v>331</v>
      </c>
      <c r="AF7" s="267" t="s">
        <v>332</v>
      </c>
    </row>
    <row r="8" spans="1:32" ht="15.75">
      <c r="A8" s="599"/>
      <c r="B8" s="155" t="s">
        <v>155</v>
      </c>
      <c r="C8" s="144">
        <f t="shared" si="1"/>
        <v>1227.3</v>
      </c>
      <c r="D8" s="144">
        <f t="shared" si="2"/>
        <v>1636.4</v>
      </c>
      <c r="E8" s="144">
        <f t="shared" si="3"/>
        <v>2045.5</v>
      </c>
      <c r="F8" s="144">
        <f t="shared" si="4"/>
        <v>2454.6</v>
      </c>
      <c r="G8" s="144">
        <f t="shared" si="5"/>
        <v>2863.7</v>
      </c>
      <c r="H8" s="144">
        <f t="shared" ref="H8:H80" si="19">J8*0.8</f>
        <v>3272.8</v>
      </c>
      <c r="I8" s="144">
        <f t="shared" si="6"/>
        <v>3681.9</v>
      </c>
      <c r="J8" s="439">
        <v>4091</v>
      </c>
      <c r="K8" s="144">
        <f t="shared" si="7"/>
        <v>4500.1000000000004</v>
      </c>
      <c r="L8" s="144">
        <f t="shared" si="8"/>
        <v>4909.2</v>
      </c>
      <c r="M8" s="144">
        <f t="shared" si="9"/>
        <v>5318.3</v>
      </c>
      <c r="N8" s="144">
        <f t="shared" si="10"/>
        <v>5727.4</v>
      </c>
      <c r="O8" s="144">
        <f t="shared" si="11"/>
        <v>6136.5</v>
      </c>
      <c r="P8" s="144">
        <f t="shared" ref="P8:P35" si="20">J8*1.6</f>
        <v>6545.6</v>
      </c>
      <c r="Q8" s="144">
        <f t="shared" ref="Q8:Q35" si="21">J8*1.7</f>
        <v>6954.7</v>
      </c>
      <c r="R8" s="144">
        <f t="shared" ref="R8:R35" si="22">J8*1.8</f>
        <v>7363.8</v>
      </c>
      <c r="S8" s="144">
        <f t="shared" si="12"/>
        <v>7772.9</v>
      </c>
      <c r="T8" s="144">
        <f t="shared" si="13"/>
        <v>8182</v>
      </c>
      <c r="U8" s="144">
        <f t="shared" si="14"/>
        <v>8591.1</v>
      </c>
      <c r="V8" s="144">
        <f t="shared" si="15"/>
        <v>9000.2000000000007</v>
      </c>
      <c r="W8" s="144">
        <f t="shared" si="16"/>
        <v>9409.2999999999993</v>
      </c>
      <c r="X8" s="144">
        <f t="shared" si="17"/>
        <v>9818.4</v>
      </c>
      <c r="Y8" s="145">
        <f t="shared" si="18"/>
        <v>10227.5</v>
      </c>
      <c r="Z8" s="145">
        <f t="shared" si="0"/>
        <v>11250.25</v>
      </c>
      <c r="AA8" s="145">
        <f t="shared" si="0"/>
        <v>12273</v>
      </c>
      <c r="AB8" s="145">
        <f t="shared" si="0"/>
        <v>13295.75</v>
      </c>
      <c r="AC8" s="145">
        <f t="shared" si="0"/>
        <v>14318.5</v>
      </c>
      <c r="AD8" s="145">
        <f t="shared" si="0"/>
        <v>15341.25</v>
      </c>
      <c r="AE8" s="268" t="s">
        <v>331</v>
      </c>
      <c r="AF8" s="269" t="s">
        <v>332</v>
      </c>
    </row>
    <row r="9" spans="1:32" ht="15.75">
      <c r="A9" s="599"/>
      <c r="B9" s="155" t="s">
        <v>114</v>
      </c>
      <c r="C9" s="144">
        <f t="shared" si="1"/>
        <v>1227.3</v>
      </c>
      <c r="D9" s="144">
        <f t="shared" si="2"/>
        <v>1636.4</v>
      </c>
      <c r="E9" s="144">
        <f t="shared" si="3"/>
        <v>2045.5</v>
      </c>
      <c r="F9" s="144">
        <f t="shared" si="4"/>
        <v>2454.6</v>
      </c>
      <c r="G9" s="144">
        <f t="shared" si="5"/>
        <v>2863.7</v>
      </c>
      <c r="H9" s="144">
        <f t="shared" si="19"/>
        <v>3272.8</v>
      </c>
      <c r="I9" s="144">
        <f t="shared" si="6"/>
        <v>3681.9</v>
      </c>
      <c r="J9" s="439">
        <v>4091</v>
      </c>
      <c r="K9" s="144">
        <f t="shared" si="7"/>
        <v>4500.1000000000004</v>
      </c>
      <c r="L9" s="144">
        <f t="shared" si="8"/>
        <v>4909.2</v>
      </c>
      <c r="M9" s="144">
        <f t="shared" si="9"/>
        <v>5318.3</v>
      </c>
      <c r="N9" s="144">
        <f t="shared" si="10"/>
        <v>5727.4</v>
      </c>
      <c r="O9" s="144">
        <f t="shared" si="11"/>
        <v>6136.5</v>
      </c>
      <c r="P9" s="144">
        <f t="shared" si="20"/>
        <v>6545.6</v>
      </c>
      <c r="Q9" s="144">
        <f t="shared" si="21"/>
        <v>6954.7</v>
      </c>
      <c r="R9" s="144">
        <f t="shared" si="22"/>
        <v>7363.8</v>
      </c>
      <c r="S9" s="144">
        <f t="shared" si="12"/>
        <v>7772.9</v>
      </c>
      <c r="T9" s="144">
        <f t="shared" si="13"/>
        <v>8182</v>
      </c>
      <c r="U9" s="144">
        <f t="shared" si="14"/>
        <v>8591.1</v>
      </c>
      <c r="V9" s="144">
        <f t="shared" si="15"/>
        <v>9000.2000000000007</v>
      </c>
      <c r="W9" s="144">
        <f t="shared" si="16"/>
        <v>9409.2999999999993</v>
      </c>
      <c r="X9" s="144">
        <f t="shared" si="17"/>
        <v>9818.4</v>
      </c>
      <c r="Y9" s="145">
        <f t="shared" si="18"/>
        <v>10227.5</v>
      </c>
      <c r="Z9" s="145">
        <f t="shared" si="0"/>
        <v>11250.25</v>
      </c>
      <c r="AA9" s="145">
        <f t="shared" si="0"/>
        <v>12273</v>
      </c>
      <c r="AB9" s="145">
        <f t="shared" si="0"/>
        <v>13295.75</v>
      </c>
      <c r="AC9" s="145">
        <f t="shared" si="0"/>
        <v>14318.5</v>
      </c>
      <c r="AD9" s="145">
        <f t="shared" si="0"/>
        <v>15341.25</v>
      </c>
      <c r="AE9" s="268" t="s">
        <v>331</v>
      </c>
      <c r="AF9" s="269" t="s">
        <v>333</v>
      </c>
    </row>
    <row r="10" spans="1:32" ht="15.75">
      <c r="A10" s="599"/>
      <c r="B10" s="155" t="s">
        <v>115</v>
      </c>
      <c r="C10" s="144">
        <f t="shared" si="1"/>
        <v>1227.3</v>
      </c>
      <c r="D10" s="144">
        <f t="shared" si="2"/>
        <v>1636.4</v>
      </c>
      <c r="E10" s="144">
        <f t="shared" si="3"/>
        <v>2045.5</v>
      </c>
      <c r="F10" s="144">
        <f t="shared" si="4"/>
        <v>2454.6</v>
      </c>
      <c r="G10" s="144">
        <f t="shared" si="5"/>
        <v>2863.7</v>
      </c>
      <c r="H10" s="144">
        <f t="shared" si="19"/>
        <v>3272.8</v>
      </c>
      <c r="I10" s="144">
        <f t="shared" si="6"/>
        <v>3681.9</v>
      </c>
      <c r="J10" s="439">
        <v>4091</v>
      </c>
      <c r="K10" s="144">
        <f t="shared" si="7"/>
        <v>4500.1000000000004</v>
      </c>
      <c r="L10" s="144">
        <f t="shared" si="8"/>
        <v>4909.2</v>
      </c>
      <c r="M10" s="144">
        <f t="shared" si="9"/>
        <v>5318.3</v>
      </c>
      <c r="N10" s="144">
        <f t="shared" si="10"/>
        <v>5727.4</v>
      </c>
      <c r="O10" s="144">
        <f t="shared" si="11"/>
        <v>6136.5</v>
      </c>
      <c r="P10" s="144">
        <f t="shared" si="20"/>
        <v>6545.6</v>
      </c>
      <c r="Q10" s="144">
        <f t="shared" si="21"/>
        <v>6954.7</v>
      </c>
      <c r="R10" s="144">
        <f t="shared" si="22"/>
        <v>7363.8</v>
      </c>
      <c r="S10" s="144">
        <f t="shared" si="12"/>
        <v>7772.9</v>
      </c>
      <c r="T10" s="144">
        <f t="shared" si="13"/>
        <v>8182</v>
      </c>
      <c r="U10" s="144">
        <f t="shared" si="14"/>
        <v>8591.1</v>
      </c>
      <c r="V10" s="144">
        <f t="shared" si="15"/>
        <v>9000.2000000000007</v>
      </c>
      <c r="W10" s="144">
        <f t="shared" si="16"/>
        <v>9409.2999999999993</v>
      </c>
      <c r="X10" s="144">
        <f t="shared" si="17"/>
        <v>9818.4</v>
      </c>
      <c r="Y10" s="145">
        <f t="shared" si="18"/>
        <v>10227.5</v>
      </c>
      <c r="Z10" s="145">
        <f t="shared" si="0"/>
        <v>11250.25</v>
      </c>
      <c r="AA10" s="145">
        <f t="shared" si="0"/>
        <v>12273</v>
      </c>
      <c r="AB10" s="145">
        <f t="shared" si="0"/>
        <v>13295.75</v>
      </c>
      <c r="AC10" s="145">
        <f t="shared" si="0"/>
        <v>14318.5</v>
      </c>
      <c r="AD10" s="145">
        <f t="shared" si="0"/>
        <v>15341.25</v>
      </c>
      <c r="AE10" s="268" t="s">
        <v>331</v>
      </c>
      <c r="AF10" s="269" t="s">
        <v>332</v>
      </c>
    </row>
    <row r="11" spans="1:32" ht="15.75">
      <c r="A11" s="599"/>
      <c r="B11" s="155" t="s">
        <v>156</v>
      </c>
      <c r="C11" s="144">
        <f t="shared" si="1"/>
        <v>1227.3</v>
      </c>
      <c r="D11" s="144">
        <f t="shared" si="2"/>
        <v>1636.4</v>
      </c>
      <c r="E11" s="144">
        <f t="shared" si="3"/>
        <v>2045.5</v>
      </c>
      <c r="F11" s="144">
        <f t="shared" si="4"/>
        <v>2454.6</v>
      </c>
      <c r="G11" s="144">
        <f t="shared" si="5"/>
        <v>2863.7</v>
      </c>
      <c r="H11" s="144">
        <f t="shared" si="19"/>
        <v>3272.8</v>
      </c>
      <c r="I11" s="144">
        <f t="shared" si="6"/>
        <v>3681.9</v>
      </c>
      <c r="J11" s="439">
        <v>4091</v>
      </c>
      <c r="K11" s="144">
        <f t="shared" si="7"/>
        <v>4500.1000000000004</v>
      </c>
      <c r="L11" s="144">
        <f t="shared" si="8"/>
        <v>4909.2</v>
      </c>
      <c r="M11" s="144">
        <f t="shared" si="9"/>
        <v>5318.3</v>
      </c>
      <c r="N11" s="144">
        <f t="shared" si="10"/>
        <v>5727.4</v>
      </c>
      <c r="O11" s="144">
        <f t="shared" si="11"/>
        <v>6136.5</v>
      </c>
      <c r="P11" s="144">
        <f t="shared" si="20"/>
        <v>6545.6</v>
      </c>
      <c r="Q11" s="144">
        <f t="shared" si="21"/>
        <v>6954.7</v>
      </c>
      <c r="R11" s="144">
        <f t="shared" si="22"/>
        <v>7363.8</v>
      </c>
      <c r="S11" s="144">
        <f t="shared" si="12"/>
        <v>7772.9</v>
      </c>
      <c r="T11" s="144">
        <f t="shared" si="13"/>
        <v>8182</v>
      </c>
      <c r="U11" s="144">
        <f t="shared" si="14"/>
        <v>8591.1</v>
      </c>
      <c r="V11" s="144">
        <f t="shared" si="15"/>
        <v>9000.2000000000007</v>
      </c>
      <c r="W11" s="144">
        <f t="shared" si="16"/>
        <v>9409.2999999999993</v>
      </c>
      <c r="X11" s="144">
        <f t="shared" si="17"/>
        <v>9818.4</v>
      </c>
      <c r="Y11" s="145">
        <f t="shared" si="18"/>
        <v>10227.5</v>
      </c>
      <c r="Z11" s="145">
        <f t="shared" si="0"/>
        <v>11250.25</v>
      </c>
      <c r="AA11" s="145">
        <f t="shared" si="0"/>
        <v>12273</v>
      </c>
      <c r="AB11" s="145">
        <f t="shared" si="0"/>
        <v>13295.75</v>
      </c>
      <c r="AC11" s="145">
        <f t="shared" si="0"/>
        <v>14318.5</v>
      </c>
      <c r="AD11" s="145">
        <f t="shared" si="0"/>
        <v>15341.25</v>
      </c>
      <c r="AE11" s="268" t="s">
        <v>331</v>
      </c>
      <c r="AF11" s="269" t="s">
        <v>332</v>
      </c>
    </row>
    <row r="12" spans="1:32" ht="15.75">
      <c r="A12" s="599"/>
      <c r="B12" s="155" t="s">
        <v>286</v>
      </c>
      <c r="C12" s="144">
        <f t="shared" si="1"/>
        <v>1227.3</v>
      </c>
      <c r="D12" s="144">
        <f t="shared" si="2"/>
        <v>1636.4</v>
      </c>
      <c r="E12" s="144">
        <f t="shared" si="3"/>
        <v>2045.5</v>
      </c>
      <c r="F12" s="144">
        <f t="shared" si="4"/>
        <v>2454.6</v>
      </c>
      <c r="G12" s="144">
        <f t="shared" si="5"/>
        <v>2863.7</v>
      </c>
      <c r="H12" s="144">
        <f t="shared" si="19"/>
        <v>3272.8</v>
      </c>
      <c r="I12" s="144">
        <f t="shared" si="6"/>
        <v>3681.9</v>
      </c>
      <c r="J12" s="439">
        <v>4091</v>
      </c>
      <c r="K12" s="144">
        <f t="shared" si="7"/>
        <v>4500.1000000000004</v>
      </c>
      <c r="L12" s="144">
        <f t="shared" si="8"/>
        <v>4909.2</v>
      </c>
      <c r="M12" s="144">
        <f t="shared" si="9"/>
        <v>5318.3</v>
      </c>
      <c r="N12" s="144">
        <f t="shared" si="10"/>
        <v>5727.4</v>
      </c>
      <c r="O12" s="144">
        <f t="shared" si="11"/>
        <v>6136.5</v>
      </c>
      <c r="P12" s="144">
        <f t="shared" si="20"/>
        <v>6545.6</v>
      </c>
      <c r="Q12" s="144">
        <f t="shared" si="21"/>
        <v>6954.7</v>
      </c>
      <c r="R12" s="144">
        <f t="shared" si="22"/>
        <v>7363.8</v>
      </c>
      <c r="S12" s="144">
        <f t="shared" si="12"/>
        <v>7772.9</v>
      </c>
      <c r="T12" s="144">
        <f t="shared" si="13"/>
        <v>8182</v>
      </c>
      <c r="U12" s="144">
        <f t="shared" si="14"/>
        <v>8591.1</v>
      </c>
      <c r="V12" s="144">
        <f t="shared" si="15"/>
        <v>9000.2000000000007</v>
      </c>
      <c r="W12" s="144">
        <f t="shared" si="16"/>
        <v>9409.2999999999993</v>
      </c>
      <c r="X12" s="144">
        <f t="shared" si="17"/>
        <v>9818.4</v>
      </c>
      <c r="Y12" s="145">
        <f t="shared" si="18"/>
        <v>10227.5</v>
      </c>
      <c r="Z12" s="145">
        <f t="shared" si="0"/>
        <v>11250.25</v>
      </c>
      <c r="AA12" s="145">
        <f t="shared" si="0"/>
        <v>12273</v>
      </c>
      <c r="AB12" s="145">
        <f t="shared" si="0"/>
        <v>13295.75</v>
      </c>
      <c r="AC12" s="145">
        <f t="shared" si="0"/>
        <v>14318.5</v>
      </c>
      <c r="AD12" s="145">
        <f t="shared" si="0"/>
        <v>15341.25</v>
      </c>
      <c r="AE12" s="268" t="s">
        <v>331</v>
      </c>
      <c r="AF12" s="269" t="s">
        <v>332</v>
      </c>
    </row>
    <row r="13" spans="1:32" ht="15.75">
      <c r="A13" s="599"/>
      <c r="B13" s="155" t="s">
        <v>157</v>
      </c>
      <c r="C13" s="144">
        <f t="shared" si="1"/>
        <v>1227.3</v>
      </c>
      <c r="D13" s="144">
        <f t="shared" si="2"/>
        <v>1636.4</v>
      </c>
      <c r="E13" s="144">
        <f t="shared" si="3"/>
        <v>2045.5</v>
      </c>
      <c r="F13" s="144">
        <f t="shared" si="4"/>
        <v>2454.6</v>
      </c>
      <c r="G13" s="144">
        <f t="shared" si="5"/>
        <v>2863.7</v>
      </c>
      <c r="H13" s="144">
        <f t="shared" si="19"/>
        <v>3272.8</v>
      </c>
      <c r="I13" s="144">
        <f t="shared" si="6"/>
        <v>3681.9</v>
      </c>
      <c r="J13" s="439">
        <v>4091</v>
      </c>
      <c r="K13" s="144">
        <f t="shared" si="7"/>
        <v>4500.1000000000004</v>
      </c>
      <c r="L13" s="144">
        <f t="shared" si="8"/>
        <v>4909.2</v>
      </c>
      <c r="M13" s="144">
        <f t="shared" si="9"/>
        <v>5318.3</v>
      </c>
      <c r="N13" s="144">
        <f t="shared" si="10"/>
        <v>5727.4</v>
      </c>
      <c r="O13" s="144">
        <f t="shared" si="11"/>
        <v>6136.5</v>
      </c>
      <c r="P13" s="144">
        <f t="shared" si="20"/>
        <v>6545.6</v>
      </c>
      <c r="Q13" s="144">
        <f t="shared" si="21"/>
        <v>6954.7</v>
      </c>
      <c r="R13" s="144">
        <f t="shared" si="22"/>
        <v>7363.8</v>
      </c>
      <c r="S13" s="144">
        <f t="shared" si="12"/>
        <v>7772.9</v>
      </c>
      <c r="T13" s="144">
        <f t="shared" si="13"/>
        <v>8182</v>
      </c>
      <c r="U13" s="144">
        <f t="shared" si="14"/>
        <v>8591.1</v>
      </c>
      <c r="V13" s="144">
        <f t="shared" si="15"/>
        <v>9000.2000000000007</v>
      </c>
      <c r="W13" s="144">
        <f t="shared" si="16"/>
        <v>9409.2999999999993</v>
      </c>
      <c r="X13" s="144">
        <f t="shared" si="17"/>
        <v>9818.4</v>
      </c>
      <c r="Y13" s="145">
        <f t="shared" si="18"/>
        <v>10227.5</v>
      </c>
      <c r="Z13" s="145">
        <f t="shared" si="0"/>
        <v>11250.25</v>
      </c>
      <c r="AA13" s="145">
        <f t="shared" si="0"/>
        <v>12273</v>
      </c>
      <c r="AB13" s="145">
        <f t="shared" si="0"/>
        <v>13295.75</v>
      </c>
      <c r="AC13" s="145">
        <f t="shared" si="0"/>
        <v>14318.5</v>
      </c>
      <c r="AD13" s="145">
        <f t="shared" si="0"/>
        <v>15341.25</v>
      </c>
      <c r="AE13" s="268" t="s">
        <v>334</v>
      </c>
      <c r="AF13" s="269" t="s">
        <v>335</v>
      </c>
    </row>
    <row r="14" spans="1:32" ht="15.75">
      <c r="A14" s="599"/>
      <c r="B14" s="155" t="s">
        <v>2</v>
      </c>
      <c r="C14" s="144">
        <f t="shared" si="1"/>
        <v>1227.3</v>
      </c>
      <c r="D14" s="144">
        <f t="shared" si="2"/>
        <v>1636.4</v>
      </c>
      <c r="E14" s="144">
        <f t="shared" si="3"/>
        <v>2045.5</v>
      </c>
      <c r="F14" s="144">
        <f t="shared" si="4"/>
        <v>2454.6</v>
      </c>
      <c r="G14" s="144">
        <f t="shared" si="5"/>
        <v>2863.7</v>
      </c>
      <c r="H14" s="144">
        <f t="shared" si="19"/>
        <v>3272.8</v>
      </c>
      <c r="I14" s="144">
        <f t="shared" si="6"/>
        <v>3681.9</v>
      </c>
      <c r="J14" s="439">
        <v>4091</v>
      </c>
      <c r="K14" s="144">
        <f t="shared" si="7"/>
        <v>4500.1000000000004</v>
      </c>
      <c r="L14" s="144">
        <f t="shared" si="8"/>
        <v>4909.2</v>
      </c>
      <c r="M14" s="144">
        <f t="shared" si="9"/>
        <v>5318.3</v>
      </c>
      <c r="N14" s="144">
        <f t="shared" si="10"/>
        <v>5727.4</v>
      </c>
      <c r="O14" s="144">
        <f t="shared" si="11"/>
        <v>6136.5</v>
      </c>
      <c r="P14" s="144">
        <f t="shared" si="20"/>
        <v>6545.6</v>
      </c>
      <c r="Q14" s="144">
        <f t="shared" si="21"/>
        <v>6954.7</v>
      </c>
      <c r="R14" s="144">
        <f t="shared" si="22"/>
        <v>7363.8</v>
      </c>
      <c r="S14" s="144">
        <f t="shared" si="12"/>
        <v>7772.9</v>
      </c>
      <c r="T14" s="144">
        <f t="shared" si="13"/>
        <v>8182</v>
      </c>
      <c r="U14" s="144">
        <f t="shared" si="14"/>
        <v>8591.1</v>
      </c>
      <c r="V14" s="144">
        <f t="shared" si="15"/>
        <v>9000.2000000000007</v>
      </c>
      <c r="W14" s="144">
        <f t="shared" si="16"/>
        <v>9409.2999999999993</v>
      </c>
      <c r="X14" s="144">
        <f t="shared" si="17"/>
        <v>9818.4</v>
      </c>
      <c r="Y14" s="145">
        <f t="shared" si="18"/>
        <v>10227.5</v>
      </c>
      <c r="Z14" s="145">
        <f t="shared" si="0"/>
        <v>11250.25</v>
      </c>
      <c r="AA14" s="145">
        <f t="shared" si="0"/>
        <v>12273</v>
      </c>
      <c r="AB14" s="145">
        <f t="shared" si="0"/>
        <v>13295.75</v>
      </c>
      <c r="AC14" s="145">
        <f t="shared" si="0"/>
        <v>14318.5</v>
      </c>
      <c r="AD14" s="145">
        <f t="shared" si="0"/>
        <v>15341.25</v>
      </c>
      <c r="AE14" s="268" t="s">
        <v>331</v>
      </c>
      <c r="AF14" s="269" t="s">
        <v>332</v>
      </c>
    </row>
    <row r="15" spans="1:32" ht="16.5" thickBot="1">
      <c r="A15" s="685"/>
      <c r="B15" s="163" t="s">
        <v>3</v>
      </c>
      <c r="C15" s="130">
        <f t="shared" si="1"/>
        <v>1227.3</v>
      </c>
      <c r="D15" s="130">
        <f t="shared" si="2"/>
        <v>1636.4</v>
      </c>
      <c r="E15" s="130">
        <f t="shared" si="3"/>
        <v>2045.5</v>
      </c>
      <c r="F15" s="130">
        <f t="shared" si="4"/>
        <v>2454.6</v>
      </c>
      <c r="G15" s="130">
        <f t="shared" si="5"/>
        <v>2863.7</v>
      </c>
      <c r="H15" s="130">
        <f t="shared" si="19"/>
        <v>3272.8</v>
      </c>
      <c r="I15" s="130">
        <f t="shared" si="6"/>
        <v>3681.9</v>
      </c>
      <c r="J15" s="439">
        <v>4091</v>
      </c>
      <c r="K15" s="130">
        <f t="shared" si="7"/>
        <v>4500.1000000000004</v>
      </c>
      <c r="L15" s="130">
        <f t="shared" si="8"/>
        <v>4909.2</v>
      </c>
      <c r="M15" s="130">
        <f t="shared" si="9"/>
        <v>5318.3</v>
      </c>
      <c r="N15" s="130">
        <f t="shared" si="10"/>
        <v>5727.4</v>
      </c>
      <c r="O15" s="130">
        <f t="shared" si="11"/>
        <v>6136.5</v>
      </c>
      <c r="P15" s="130">
        <f t="shared" si="20"/>
        <v>6545.6</v>
      </c>
      <c r="Q15" s="130">
        <f t="shared" si="21"/>
        <v>6954.7</v>
      </c>
      <c r="R15" s="130">
        <f t="shared" si="22"/>
        <v>7363.8</v>
      </c>
      <c r="S15" s="130">
        <f t="shared" si="12"/>
        <v>7772.9</v>
      </c>
      <c r="T15" s="130">
        <f t="shared" si="13"/>
        <v>8182</v>
      </c>
      <c r="U15" s="130">
        <f t="shared" si="14"/>
        <v>8591.1</v>
      </c>
      <c r="V15" s="130">
        <f t="shared" si="15"/>
        <v>9000.2000000000007</v>
      </c>
      <c r="W15" s="130">
        <f t="shared" si="16"/>
        <v>9409.2999999999993</v>
      </c>
      <c r="X15" s="130">
        <f t="shared" si="17"/>
        <v>9818.4</v>
      </c>
      <c r="Y15" s="131">
        <f t="shared" si="18"/>
        <v>10227.5</v>
      </c>
      <c r="Z15" s="131">
        <f t="shared" si="0"/>
        <v>11250.25</v>
      </c>
      <c r="AA15" s="131">
        <f t="shared" si="0"/>
        <v>12273</v>
      </c>
      <c r="AB15" s="131">
        <f t="shared" si="0"/>
        <v>13295.75</v>
      </c>
      <c r="AC15" s="131">
        <f t="shared" si="0"/>
        <v>14318.5</v>
      </c>
      <c r="AD15" s="131">
        <f t="shared" si="0"/>
        <v>15341.25</v>
      </c>
      <c r="AE15" s="270" t="s">
        <v>336</v>
      </c>
      <c r="AF15" s="271" t="s">
        <v>337</v>
      </c>
    </row>
    <row r="16" spans="1:32" ht="15.75">
      <c r="A16" s="611">
        <v>2</v>
      </c>
      <c r="B16" s="154" t="s">
        <v>118</v>
      </c>
      <c r="C16" s="139">
        <f t="shared" si="1"/>
        <v>1390.8</v>
      </c>
      <c r="D16" s="139">
        <f t="shared" si="2"/>
        <v>1854.4</v>
      </c>
      <c r="E16" s="139">
        <f t="shared" si="3"/>
        <v>2318</v>
      </c>
      <c r="F16" s="139">
        <f t="shared" si="4"/>
        <v>2781.6</v>
      </c>
      <c r="G16" s="139">
        <f t="shared" si="5"/>
        <v>3245.2</v>
      </c>
      <c r="H16" s="139">
        <f t="shared" si="19"/>
        <v>3708.8</v>
      </c>
      <c r="I16" s="139">
        <f t="shared" si="6"/>
        <v>4172.4000000000005</v>
      </c>
      <c r="J16" s="439">
        <v>4636</v>
      </c>
      <c r="K16" s="139">
        <f t="shared" si="7"/>
        <v>5099.6000000000004</v>
      </c>
      <c r="L16" s="139">
        <f t="shared" si="8"/>
        <v>5563.2</v>
      </c>
      <c r="M16" s="139">
        <f t="shared" si="9"/>
        <v>6026.8</v>
      </c>
      <c r="N16" s="139">
        <f t="shared" si="10"/>
        <v>6490.4</v>
      </c>
      <c r="O16" s="139">
        <f t="shared" si="11"/>
        <v>6954</v>
      </c>
      <c r="P16" s="139">
        <f t="shared" si="20"/>
        <v>7417.6</v>
      </c>
      <c r="Q16" s="139">
        <f t="shared" si="21"/>
        <v>7881.2</v>
      </c>
      <c r="R16" s="139">
        <f t="shared" si="22"/>
        <v>8344.8000000000011</v>
      </c>
      <c r="S16" s="139">
        <f t="shared" si="12"/>
        <v>8808.4</v>
      </c>
      <c r="T16" s="139">
        <f t="shared" si="13"/>
        <v>9272</v>
      </c>
      <c r="U16" s="139">
        <f t="shared" si="14"/>
        <v>9735.6</v>
      </c>
      <c r="V16" s="139">
        <f t="shared" si="15"/>
        <v>10199.200000000001</v>
      </c>
      <c r="W16" s="139">
        <f t="shared" si="16"/>
        <v>10662.8</v>
      </c>
      <c r="X16" s="139">
        <f t="shared" si="17"/>
        <v>11126.4</v>
      </c>
      <c r="Y16" s="140">
        <f t="shared" si="18"/>
        <v>11590</v>
      </c>
      <c r="Z16" s="140">
        <f t="shared" si="0"/>
        <v>12749</v>
      </c>
      <c r="AA16" s="140">
        <f t="shared" si="0"/>
        <v>13908</v>
      </c>
      <c r="AB16" s="140">
        <f t="shared" si="0"/>
        <v>15067</v>
      </c>
      <c r="AC16" s="140">
        <f t="shared" si="0"/>
        <v>16226</v>
      </c>
      <c r="AD16" s="140">
        <f t="shared" si="0"/>
        <v>17385</v>
      </c>
      <c r="AE16" s="266" t="s">
        <v>331</v>
      </c>
      <c r="AF16" s="267" t="s">
        <v>332</v>
      </c>
    </row>
    <row r="17" spans="1:32" ht="15.75">
      <c r="A17" s="612"/>
      <c r="B17" s="155" t="s">
        <v>338</v>
      </c>
      <c r="C17" s="144">
        <f t="shared" si="1"/>
        <v>1390.8</v>
      </c>
      <c r="D17" s="144">
        <f t="shared" si="2"/>
        <v>1854.4</v>
      </c>
      <c r="E17" s="144">
        <f t="shared" si="3"/>
        <v>2318</v>
      </c>
      <c r="F17" s="144">
        <f t="shared" si="4"/>
        <v>2781.6</v>
      </c>
      <c r="G17" s="144">
        <f t="shared" si="5"/>
        <v>3245.2</v>
      </c>
      <c r="H17" s="144">
        <f t="shared" si="19"/>
        <v>3708.8</v>
      </c>
      <c r="I17" s="144">
        <f t="shared" si="6"/>
        <v>4172.4000000000005</v>
      </c>
      <c r="J17" s="439">
        <v>4636</v>
      </c>
      <c r="K17" s="144">
        <f t="shared" si="7"/>
        <v>5099.6000000000004</v>
      </c>
      <c r="L17" s="144">
        <f t="shared" si="8"/>
        <v>5563.2</v>
      </c>
      <c r="M17" s="144">
        <f t="shared" si="9"/>
        <v>6026.8</v>
      </c>
      <c r="N17" s="144">
        <f t="shared" si="10"/>
        <v>6490.4</v>
      </c>
      <c r="O17" s="144">
        <f t="shared" si="11"/>
        <v>6954</v>
      </c>
      <c r="P17" s="144">
        <f t="shared" si="20"/>
        <v>7417.6</v>
      </c>
      <c r="Q17" s="144">
        <f t="shared" si="21"/>
        <v>7881.2</v>
      </c>
      <c r="R17" s="144">
        <f t="shared" si="22"/>
        <v>8344.8000000000011</v>
      </c>
      <c r="S17" s="144">
        <f t="shared" si="12"/>
        <v>8808.4</v>
      </c>
      <c r="T17" s="144">
        <f t="shared" si="13"/>
        <v>9272</v>
      </c>
      <c r="U17" s="144">
        <f t="shared" si="14"/>
        <v>9735.6</v>
      </c>
      <c r="V17" s="144">
        <f t="shared" si="15"/>
        <v>10199.200000000001</v>
      </c>
      <c r="W17" s="144">
        <f t="shared" si="16"/>
        <v>10662.8</v>
      </c>
      <c r="X17" s="144">
        <f t="shared" si="17"/>
        <v>11126.4</v>
      </c>
      <c r="Y17" s="145">
        <f t="shared" si="18"/>
        <v>11590</v>
      </c>
      <c r="Z17" s="145">
        <f t="shared" si="0"/>
        <v>12749</v>
      </c>
      <c r="AA17" s="145">
        <f t="shared" si="0"/>
        <v>13908</v>
      </c>
      <c r="AB17" s="145">
        <f t="shared" si="0"/>
        <v>15067</v>
      </c>
      <c r="AC17" s="145">
        <f t="shared" si="0"/>
        <v>16226</v>
      </c>
      <c r="AD17" s="145">
        <f t="shared" si="0"/>
        <v>17385</v>
      </c>
      <c r="AE17" s="268" t="s">
        <v>339</v>
      </c>
      <c r="AF17" s="269" t="s">
        <v>340</v>
      </c>
    </row>
    <row r="18" spans="1:32" ht="15.75">
      <c r="A18" s="612"/>
      <c r="B18" s="155" t="s">
        <v>341</v>
      </c>
      <c r="C18" s="144">
        <f t="shared" si="1"/>
        <v>1390.8</v>
      </c>
      <c r="D18" s="144">
        <f t="shared" si="2"/>
        <v>1854.4</v>
      </c>
      <c r="E18" s="144">
        <f t="shared" si="3"/>
        <v>2318</v>
      </c>
      <c r="F18" s="144">
        <f t="shared" si="4"/>
        <v>2781.6</v>
      </c>
      <c r="G18" s="144">
        <f t="shared" si="5"/>
        <v>3245.2</v>
      </c>
      <c r="H18" s="144">
        <f t="shared" si="19"/>
        <v>3708.8</v>
      </c>
      <c r="I18" s="144">
        <f t="shared" si="6"/>
        <v>4172.4000000000005</v>
      </c>
      <c r="J18" s="439">
        <v>4636</v>
      </c>
      <c r="K18" s="144">
        <f t="shared" si="7"/>
        <v>5099.6000000000004</v>
      </c>
      <c r="L18" s="144">
        <f t="shared" si="8"/>
        <v>5563.2</v>
      </c>
      <c r="M18" s="144">
        <f t="shared" si="9"/>
        <v>6026.8</v>
      </c>
      <c r="N18" s="144">
        <f t="shared" si="10"/>
        <v>6490.4</v>
      </c>
      <c r="O18" s="144">
        <f t="shared" si="11"/>
        <v>6954</v>
      </c>
      <c r="P18" s="144">
        <f t="shared" si="20"/>
        <v>7417.6</v>
      </c>
      <c r="Q18" s="144">
        <f t="shared" si="21"/>
        <v>7881.2</v>
      </c>
      <c r="R18" s="144">
        <f t="shared" si="22"/>
        <v>8344.8000000000011</v>
      </c>
      <c r="S18" s="144">
        <f t="shared" si="12"/>
        <v>8808.4</v>
      </c>
      <c r="T18" s="144">
        <f t="shared" si="13"/>
        <v>9272</v>
      </c>
      <c r="U18" s="144">
        <f t="shared" si="14"/>
        <v>9735.6</v>
      </c>
      <c r="V18" s="144">
        <f t="shared" si="15"/>
        <v>10199.200000000001</v>
      </c>
      <c r="W18" s="144">
        <f t="shared" si="16"/>
        <v>10662.8</v>
      </c>
      <c r="X18" s="144">
        <f t="shared" si="17"/>
        <v>11126.4</v>
      </c>
      <c r="Y18" s="145">
        <f t="shared" si="18"/>
        <v>11590</v>
      </c>
      <c r="Z18" s="145">
        <f t="shared" si="0"/>
        <v>12749</v>
      </c>
      <c r="AA18" s="145">
        <f t="shared" si="0"/>
        <v>13908</v>
      </c>
      <c r="AB18" s="145">
        <f t="shared" si="0"/>
        <v>15067</v>
      </c>
      <c r="AC18" s="145">
        <f t="shared" si="0"/>
        <v>16226</v>
      </c>
      <c r="AD18" s="145">
        <f t="shared" si="0"/>
        <v>17385</v>
      </c>
      <c r="AE18" s="268" t="s">
        <v>331</v>
      </c>
      <c r="AF18" s="269" t="s">
        <v>332</v>
      </c>
    </row>
    <row r="19" spans="1:32" ht="15.75">
      <c r="A19" s="612"/>
      <c r="B19" s="155" t="s">
        <v>287</v>
      </c>
      <c r="C19" s="144">
        <f t="shared" si="1"/>
        <v>1390.8</v>
      </c>
      <c r="D19" s="144">
        <f t="shared" si="2"/>
        <v>1854.4</v>
      </c>
      <c r="E19" s="144">
        <f t="shared" si="3"/>
        <v>2318</v>
      </c>
      <c r="F19" s="144">
        <f t="shared" si="4"/>
        <v>2781.6</v>
      </c>
      <c r="G19" s="144">
        <f t="shared" si="5"/>
        <v>3245.2</v>
      </c>
      <c r="H19" s="144">
        <f t="shared" si="19"/>
        <v>3708.8</v>
      </c>
      <c r="I19" s="144">
        <f t="shared" si="6"/>
        <v>4172.4000000000005</v>
      </c>
      <c r="J19" s="439">
        <v>4636</v>
      </c>
      <c r="K19" s="144">
        <f t="shared" si="7"/>
        <v>5099.6000000000004</v>
      </c>
      <c r="L19" s="144">
        <f t="shared" si="8"/>
        <v>5563.2</v>
      </c>
      <c r="M19" s="144">
        <f t="shared" si="9"/>
        <v>6026.8</v>
      </c>
      <c r="N19" s="144">
        <f t="shared" si="10"/>
        <v>6490.4</v>
      </c>
      <c r="O19" s="144">
        <f t="shared" si="11"/>
        <v>6954</v>
      </c>
      <c r="P19" s="144">
        <f t="shared" si="20"/>
        <v>7417.6</v>
      </c>
      <c r="Q19" s="144">
        <f t="shared" si="21"/>
        <v>7881.2</v>
      </c>
      <c r="R19" s="144">
        <f t="shared" si="22"/>
        <v>8344.8000000000011</v>
      </c>
      <c r="S19" s="144">
        <f t="shared" si="12"/>
        <v>8808.4</v>
      </c>
      <c r="T19" s="144">
        <f t="shared" si="13"/>
        <v>9272</v>
      </c>
      <c r="U19" s="144">
        <f t="shared" si="14"/>
        <v>9735.6</v>
      </c>
      <c r="V19" s="144">
        <f t="shared" si="15"/>
        <v>10199.200000000001</v>
      </c>
      <c r="W19" s="144">
        <f t="shared" si="16"/>
        <v>10662.8</v>
      </c>
      <c r="X19" s="144">
        <f t="shared" si="17"/>
        <v>11126.4</v>
      </c>
      <c r="Y19" s="145">
        <f t="shared" si="18"/>
        <v>11590</v>
      </c>
      <c r="Z19" s="145">
        <f t="shared" si="0"/>
        <v>12749</v>
      </c>
      <c r="AA19" s="145">
        <f t="shared" si="0"/>
        <v>13908</v>
      </c>
      <c r="AB19" s="145">
        <f t="shared" si="0"/>
        <v>15067</v>
      </c>
      <c r="AC19" s="145">
        <f t="shared" si="0"/>
        <v>16226</v>
      </c>
      <c r="AD19" s="145">
        <f t="shared" si="0"/>
        <v>17385</v>
      </c>
      <c r="AE19" s="268" t="s">
        <v>331</v>
      </c>
      <c r="AF19" s="269" t="s">
        <v>332</v>
      </c>
    </row>
    <row r="20" spans="1:32" ht="15.75">
      <c r="A20" s="612"/>
      <c r="B20" s="155" t="s">
        <v>120</v>
      </c>
      <c r="C20" s="144">
        <f t="shared" si="1"/>
        <v>1390.8</v>
      </c>
      <c r="D20" s="144">
        <f t="shared" si="2"/>
        <v>1854.4</v>
      </c>
      <c r="E20" s="144">
        <f t="shared" si="3"/>
        <v>2318</v>
      </c>
      <c r="F20" s="144">
        <f t="shared" si="4"/>
        <v>2781.6</v>
      </c>
      <c r="G20" s="144">
        <f t="shared" si="5"/>
        <v>3245.2</v>
      </c>
      <c r="H20" s="144">
        <f t="shared" si="19"/>
        <v>3708.8</v>
      </c>
      <c r="I20" s="144">
        <f t="shared" si="6"/>
        <v>4172.4000000000005</v>
      </c>
      <c r="J20" s="439">
        <v>4636</v>
      </c>
      <c r="K20" s="144">
        <f t="shared" si="7"/>
        <v>5099.6000000000004</v>
      </c>
      <c r="L20" s="144">
        <f t="shared" si="8"/>
        <v>5563.2</v>
      </c>
      <c r="M20" s="144">
        <f t="shared" si="9"/>
        <v>6026.8</v>
      </c>
      <c r="N20" s="144">
        <f t="shared" si="10"/>
        <v>6490.4</v>
      </c>
      <c r="O20" s="144">
        <f t="shared" si="11"/>
        <v>6954</v>
      </c>
      <c r="P20" s="144">
        <f t="shared" si="20"/>
        <v>7417.6</v>
      </c>
      <c r="Q20" s="144">
        <f t="shared" si="21"/>
        <v>7881.2</v>
      </c>
      <c r="R20" s="144">
        <f t="shared" si="22"/>
        <v>8344.8000000000011</v>
      </c>
      <c r="S20" s="144">
        <f t="shared" si="12"/>
        <v>8808.4</v>
      </c>
      <c r="T20" s="144">
        <f t="shared" si="13"/>
        <v>9272</v>
      </c>
      <c r="U20" s="144">
        <f t="shared" si="14"/>
        <v>9735.6</v>
      </c>
      <c r="V20" s="144">
        <f t="shared" si="15"/>
        <v>10199.200000000001</v>
      </c>
      <c r="W20" s="144">
        <f t="shared" si="16"/>
        <v>10662.8</v>
      </c>
      <c r="X20" s="144">
        <f t="shared" si="17"/>
        <v>11126.4</v>
      </c>
      <c r="Y20" s="145">
        <f t="shared" si="18"/>
        <v>11590</v>
      </c>
      <c r="Z20" s="145">
        <f t="shared" si="0"/>
        <v>12749</v>
      </c>
      <c r="AA20" s="145">
        <f t="shared" si="0"/>
        <v>13908</v>
      </c>
      <c r="AB20" s="145">
        <f t="shared" si="0"/>
        <v>15067</v>
      </c>
      <c r="AC20" s="145">
        <f t="shared" si="0"/>
        <v>16226</v>
      </c>
      <c r="AD20" s="145">
        <f t="shared" si="0"/>
        <v>17385</v>
      </c>
      <c r="AE20" s="268" t="s">
        <v>331</v>
      </c>
      <c r="AF20" s="269" t="s">
        <v>332</v>
      </c>
    </row>
    <row r="21" spans="1:32" ht="15.75">
      <c r="A21" s="612"/>
      <c r="B21" s="155" t="s">
        <v>121</v>
      </c>
      <c r="C21" s="144">
        <f t="shared" si="1"/>
        <v>1390.8</v>
      </c>
      <c r="D21" s="144">
        <f t="shared" si="2"/>
        <v>1854.4</v>
      </c>
      <c r="E21" s="144">
        <f t="shared" si="3"/>
        <v>2318</v>
      </c>
      <c r="F21" s="144">
        <f t="shared" si="4"/>
        <v>2781.6</v>
      </c>
      <c r="G21" s="144">
        <f t="shared" si="5"/>
        <v>3245.2</v>
      </c>
      <c r="H21" s="144">
        <f t="shared" si="19"/>
        <v>3708.8</v>
      </c>
      <c r="I21" s="144">
        <f t="shared" si="6"/>
        <v>4172.4000000000005</v>
      </c>
      <c r="J21" s="439">
        <v>4636</v>
      </c>
      <c r="K21" s="144">
        <f t="shared" si="7"/>
        <v>5099.6000000000004</v>
      </c>
      <c r="L21" s="144">
        <f t="shared" si="8"/>
        <v>5563.2</v>
      </c>
      <c r="M21" s="144">
        <f t="shared" si="9"/>
        <v>6026.8</v>
      </c>
      <c r="N21" s="144">
        <f t="shared" si="10"/>
        <v>6490.4</v>
      </c>
      <c r="O21" s="144">
        <f t="shared" si="11"/>
        <v>6954</v>
      </c>
      <c r="P21" s="144">
        <f t="shared" si="20"/>
        <v>7417.6</v>
      </c>
      <c r="Q21" s="144">
        <f t="shared" si="21"/>
        <v>7881.2</v>
      </c>
      <c r="R21" s="144">
        <f t="shared" si="22"/>
        <v>8344.8000000000011</v>
      </c>
      <c r="S21" s="144">
        <f t="shared" si="12"/>
        <v>8808.4</v>
      </c>
      <c r="T21" s="144">
        <f t="shared" si="13"/>
        <v>9272</v>
      </c>
      <c r="U21" s="144">
        <f t="shared" si="14"/>
        <v>9735.6</v>
      </c>
      <c r="V21" s="144">
        <f t="shared" si="15"/>
        <v>10199.200000000001</v>
      </c>
      <c r="W21" s="144">
        <f t="shared" si="16"/>
        <v>10662.8</v>
      </c>
      <c r="X21" s="144">
        <f t="shared" si="17"/>
        <v>11126.4</v>
      </c>
      <c r="Y21" s="145">
        <f t="shared" si="18"/>
        <v>11590</v>
      </c>
      <c r="Z21" s="145">
        <f t="shared" si="0"/>
        <v>12749</v>
      </c>
      <c r="AA21" s="145">
        <f t="shared" si="0"/>
        <v>13908</v>
      </c>
      <c r="AB21" s="145">
        <f t="shared" si="0"/>
        <v>15067</v>
      </c>
      <c r="AC21" s="145">
        <f t="shared" si="0"/>
        <v>16226</v>
      </c>
      <c r="AD21" s="145">
        <f t="shared" si="0"/>
        <v>17385</v>
      </c>
      <c r="AE21" s="268" t="s">
        <v>331</v>
      </c>
      <c r="AF21" s="269" t="s">
        <v>332</v>
      </c>
    </row>
    <row r="22" spans="1:32" ht="15.75">
      <c r="A22" s="612"/>
      <c r="B22" s="155" t="s">
        <v>4</v>
      </c>
      <c r="C22" s="144">
        <f t="shared" si="1"/>
        <v>1390.8</v>
      </c>
      <c r="D22" s="144">
        <f t="shared" si="2"/>
        <v>1854.4</v>
      </c>
      <c r="E22" s="144">
        <f t="shared" si="3"/>
        <v>2318</v>
      </c>
      <c r="F22" s="144">
        <f t="shared" si="4"/>
        <v>2781.6</v>
      </c>
      <c r="G22" s="144">
        <f t="shared" si="5"/>
        <v>3245.2</v>
      </c>
      <c r="H22" s="144">
        <f t="shared" si="19"/>
        <v>3708.8</v>
      </c>
      <c r="I22" s="144">
        <f t="shared" si="6"/>
        <v>4172.4000000000005</v>
      </c>
      <c r="J22" s="439">
        <v>4636</v>
      </c>
      <c r="K22" s="144">
        <f t="shared" si="7"/>
        <v>5099.6000000000004</v>
      </c>
      <c r="L22" s="144">
        <f t="shared" si="8"/>
        <v>5563.2</v>
      </c>
      <c r="M22" s="144">
        <f t="shared" si="9"/>
        <v>6026.8</v>
      </c>
      <c r="N22" s="144">
        <f t="shared" si="10"/>
        <v>6490.4</v>
      </c>
      <c r="O22" s="144">
        <f t="shared" si="11"/>
        <v>6954</v>
      </c>
      <c r="P22" s="144">
        <f t="shared" si="20"/>
        <v>7417.6</v>
      </c>
      <c r="Q22" s="144">
        <f t="shared" si="21"/>
        <v>7881.2</v>
      </c>
      <c r="R22" s="144">
        <f t="shared" si="22"/>
        <v>8344.8000000000011</v>
      </c>
      <c r="S22" s="144">
        <f t="shared" si="12"/>
        <v>8808.4</v>
      </c>
      <c r="T22" s="144">
        <f t="shared" si="13"/>
        <v>9272</v>
      </c>
      <c r="U22" s="144">
        <f t="shared" si="14"/>
        <v>9735.6</v>
      </c>
      <c r="V22" s="144">
        <f t="shared" si="15"/>
        <v>10199.200000000001</v>
      </c>
      <c r="W22" s="144">
        <f t="shared" si="16"/>
        <v>10662.8</v>
      </c>
      <c r="X22" s="144">
        <f t="shared" si="17"/>
        <v>11126.4</v>
      </c>
      <c r="Y22" s="145">
        <f t="shared" si="18"/>
        <v>11590</v>
      </c>
      <c r="Z22" s="145">
        <f t="shared" si="18"/>
        <v>12749</v>
      </c>
      <c r="AA22" s="145">
        <f t="shared" si="18"/>
        <v>13908</v>
      </c>
      <c r="AB22" s="145">
        <f t="shared" si="18"/>
        <v>15067</v>
      </c>
      <c r="AC22" s="145">
        <f t="shared" si="18"/>
        <v>16226</v>
      </c>
      <c r="AD22" s="145">
        <f t="shared" si="18"/>
        <v>17385</v>
      </c>
      <c r="AE22" s="268" t="s">
        <v>331</v>
      </c>
      <c r="AF22" s="269" t="s">
        <v>332</v>
      </c>
    </row>
    <row r="23" spans="1:32" ht="15.75">
      <c r="A23" s="612"/>
      <c r="B23" s="155" t="s">
        <v>122</v>
      </c>
      <c r="C23" s="144">
        <f t="shared" si="1"/>
        <v>1390.8</v>
      </c>
      <c r="D23" s="144">
        <f t="shared" si="2"/>
        <v>1854.4</v>
      </c>
      <c r="E23" s="144">
        <f t="shared" si="3"/>
        <v>2318</v>
      </c>
      <c r="F23" s="144">
        <f t="shared" si="4"/>
        <v>2781.6</v>
      </c>
      <c r="G23" s="144">
        <f t="shared" si="5"/>
        <v>3245.2</v>
      </c>
      <c r="H23" s="144">
        <f t="shared" si="19"/>
        <v>3708.8</v>
      </c>
      <c r="I23" s="144">
        <f t="shared" si="6"/>
        <v>4172.4000000000005</v>
      </c>
      <c r="J23" s="439">
        <v>4636</v>
      </c>
      <c r="K23" s="144">
        <f t="shared" si="7"/>
        <v>5099.6000000000004</v>
      </c>
      <c r="L23" s="144">
        <f t="shared" si="8"/>
        <v>5563.2</v>
      </c>
      <c r="M23" s="144">
        <f t="shared" si="9"/>
        <v>6026.8</v>
      </c>
      <c r="N23" s="144">
        <f t="shared" si="10"/>
        <v>6490.4</v>
      </c>
      <c r="O23" s="144">
        <f t="shared" si="11"/>
        <v>6954</v>
      </c>
      <c r="P23" s="144">
        <f t="shared" si="20"/>
        <v>7417.6</v>
      </c>
      <c r="Q23" s="144">
        <f t="shared" si="21"/>
        <v>7881.2</v>
      </c>
      <c r="R23" s="144">
        <f t="shared" si="22"/>
        <v>8344.8000000000011</v>
      </c>
      <c r="S23" s="144">
        <f t="shared" si="12"/>
        <v>8808.4</v>
      </c>
      <c r="T23" s="144">
        <f t="shared" si="13"/>
        <v>9272</v>
      </c>
      <c r="U23" s="144">
        <f t="shared" si="14"/>
        <v>9735.6</v>
      </c>
      <c r="V23" s="144">
        <f t="shared" si="15"/>
        <v>10199.200000000001</v>
      </c>
      <c r="W23" s="144">
        <f t="shared" si="16"/>
        <v>10662.8</v>
      </c>
      <c r="X23" s="144">
        <f t="shared" si="17"/>
        <v>11126.4</v>
      </c>
      <c r="Y23" s="145">
        <f t="shared" si="18"/>
        <v>11590</v>
      </c>
      <c r="Z23" s="145">
        <f t="shared" si="18"/>
        <v>12749</v>
      </c>
      <c r="AA23" s="145">
        <f t="shared" si="18"/>
        <v>13908</v>
      </c>
      <c r="AB23" s="145">
        <f t="shared" si="18"/>
        <v>15067</v>
      </c>
      <c r="AC23" s="145">
        <f t="shared" si="18"/>
        <v>16226</v>
      </c>
      <c r="AD23" s="145">
        <f t="shared" si="18"/>
        <v>17385</v>
      </c>
      <c r="AE23" s="268" t="s">
        <v>342</v>
      </c>
      <c r="AF23" s="269" t="s">
        <v>343</v>
      </c>
    </row>
    <row r="24" spans="1:32" ht="15.75">
      <c r="A24" s="612"/>
      <c r="B24" s="155" t="s">
        <v>344</v>
      </c>
      <c r="C24" s="144">
        <f t="shared" si="1"/>
        <v>1390.8</v>
      </c>
      <c r="D24" s="144">
        <f t="shared" si="2"/>
        <v>1854.4</v>
      </c>
      <c r="E24" s="144">
        <f t="shared" si="3"/>
        <v>2318</v>
      </c>
      <c r="F24" s="144">
        <f t="shared" si="4"/>
        <v>2781.6</v>
      </c>
      <c r="G24" s="144">
        <f t="shared" si="5"/>
        <v>3245.2</v>
      </c>
      <c r="H24" s="144">
        <f t="shared" si="19"/>
        <v>3708.8</v>
      </c>
      <c r="I24" s="144">
        <f t="shared" si="6"/>
        <v>4172.4000000000005</v>
      </c>
      <c r="J24" s="439">
        <v>4636</v>
      </c>
      <c r="K24" s="144">
        <f t="shared" si="7"/>
        <v>5099.6000000000004</v>
      </c>
      <c r="L24" s="144">
        <f t="shared" si="8"/>
        <v>5563.2</v>
      </c>
      <c r="M24" s="144">
        <f t="shared" si="9"/>
        <v>6026.8</v>
      </c>
      <c r="N24" s="144">
        <f t="shared" si="10"/>
        <v>6490.4</v>
      </c>
      <c r="O24" s="144">
        <f t="shared" si="11"/>
        <v>6954</v>
      </c>
      <c r="P24" s="144">
        <f t="shared" si="20"/>
        <v>7417.6</v>
      </c>
      <c r="Q24" s="144">
        <f t="shared" si="21"/>
        <v>7881.2</v>
      </c>
      <c r="R24" s="144">
        <f t="shared" si="22"/>
        <v>8344.8000000000011</v>
      </c>
      <c r="S24" s="144">
        <f t="shared" si="12"/>
        <v>8808.4</v>
      </c>
      <c r="T24" s="144">
        <f t="shared" si="13"/>
        <v>9272</v>
      </c>
      <c r="U24" s="144">
        <f t="shared" si="14"/>
        <v>9735.6</v>
      </c>
      <c r="V24" s="144">
        <f t="shared" si="15"/>
        <v>10199.200000000001</v>
      </c>
      <c r="W24" s="144">
        <f t="shared" si="16"/>
        <v>10662.8</v>
      </c>
      <c r="X24" s="144">
        <f t="shared" si="17"/>
        <v>11126.4</v>
      </c>
      <c r="Y24" s="145">
        <f t="shared" si="18"/>
        <v>11590</v>
      </c>
      <c r="Z24" s="145">
        <f t="shared" si="18"/>
        <v>12749</v>
      </c>
      <c r="AA24" s="145">
        <f t="shared" si="18"/>
        <v>13908</v>
      </c>
      <c r="AB24" s="145">
        <f t="shared" si="18"/>
        <v>15067</v>
      </c>
      <c r="AC24" s="145">
        <f t="shared" si="18"/>
        <v>16226</v>
      </c>
      <c r="AD24" s="145">
        <f t="shared" si="18"/>
        <v>17385</v>
      </c>
      <c r="AE24" s="268" t="s">
        <v>331</v>
      </c>
      <c r="AF24" s="269" t="s">
        <v>332</v>
      </c>
    </row>
    <row r="25" spans="1:32" ht="15.75">
      <c r="A25" s="612"/>
      <c r="B25" s="155" t="s">
        <v>345</v>
      </c>
      <c r="C25" s="144">
        <f t="shared" si="1"/>
        <v>1390.8</v>
      </c>
      <c r="D25" s="144">
        <f t="shared" si="2"/>
        <v>1854.4</v>
      </c>
      <c r="E25" s="144">
        <f t="shared" si="3"/>
        <v>2318</v>
      </c>
      <c r="F25" s="144">
        <f t="shared" si="4"/>
        <v>2781.6</v>
      </c>
      <c r="G25" s="144">
        <f t="shared" si="5"/>
        <v>3245.2</v>
      </c>
      <c r="H25" s="144">
        <f t="shared" si="19"/>
        <v>3708.8</v>
      </c>
      <c r="I25" s="144">
        <f t="shared" si="6"/>
        <v>4172.4000000000005</v>
      </c>
      <c r="J25" s="439">
        <v>4636</v>
      </c>
      <c r="K25" s="144">
        <f t="shared" si="7"/>
        <v>5099.6000000000004</v>
      </c>
      <c r="L25" s="144">
        <f t="shared" si="8"/>
        <v>5563.2</v>
      </c>
      <c r="M25" s="144">
        <f t="shared" si="9"/>
        <v>6026.8</v>
      </c>
      <c r="N25" s="144">
        <f t="shared" si="10"/>
        <v>6490.4</v>
      </c>
      <c r="O25" s="144">
        <f t="shared" si="11"/>
        <v>6954</v>
      </c>
      <c r="P25" s="144">
        <f t="shared" si="20"/>
        <v>7417.6</v>
      </c>
      <c r="Q25" s="144">
        <f t="shared" si="21"/>
        <v>7881.2</v>
      </c>
      <c r="R25" s="144">
        <f t="shared" si="22"/>
        <v>8344.8000000000011</v>
      </c>
      <c r="S25" s="144">
        <f t="shared" si="12"/>
        <v>8808.4</v>
      </c>
      <c r="T25" s="144">
        <f t="shared" si="13"/>
        <v>9272</v>
      </c>
      <c r="U25" s="144">
        <f t="shared" si="14"/>
        <v>9735.6</v>
      </c>
      <c r="V25" s="144">
        <f t="shared" si="15"/>
        <v>10199.200000000001</v>
      </c>
      <c r="W25" s="144">
        <f t="shared" si="16"/>
        <v>10662.8</v>
      </c>
      <c r="X25" s="144">
        <f t="shared" si="17"/>
        <v>11126.4</v>
      </c>
      <c r="Y25" s="145">
        <f>J25*2.5</f>
        <v>11590</v>
      </c>
      <c r="Z25" s="145">
        <f t="shared" si="18"/>
        <v>12749</v>
      </c>
      <c r="AA25" s="145">
        <f t="shared" si="18"/>
        <v>13908</v>
      </c>
      <c r="AB25" s="145">
        <f t="shared" si="18"/>
        <v>15067</v>
      </c>
      <c r="AC25" s="145">
        <f t="shared" si="18"/>
        <v>16226</v>
      </c>
      <c r="AD25" s="145">
        <f t="shared" si="18"/>
        <v>17385</v>
      </c>
      <c r="AE25" s="268" t="s">
        <v>331</v>
      </c>
      <c r="AF25" s="269" t="s">
        <v>332</v>
      </c>
    </row>
    <row r="26" spans="1:32" ht="15.75">
      <c r="A26" s="612"/>
      <c r="B26" s="155" t="s">
        <v>125</v>
      </c>
      <c r="C26" s="144">
        <f t="shared" si="1"/>
        <v>1390.8</v>
      </c>
      <c r="D26" s="144">
        <f t="shared" si="2"/>
        <v>1854.4</v>
      </c>
      <c r="E26" s="144">
        <f>J26*0.5</f>
        <v>2318</v>
      </c>
      <c r="F26" s="144">
        <f t="shared" si="4"/>
        <v>2781.6</v>
      </c>
      <c r="G26" s="144">
        <f t="shared" si="5"/>
        <v>3245.2</v>
      </c>
      <c r="H26" s="144">
        <f t="shared" si="19"/>
        <v>3708.8</v>
      </c>
      <c r="I26" s="144">
        <f t="shared" si="6"/>
        <v>4172.4000000000005</v>
      </c>
      <c r="J26" s="439">
        <v>4636</v>
      </c>
      <c r="K26" s="144">
        <f t="shared" si="7"/>
        <v>5099.6000000000004</v>
      </c>
      <c r="L26" s="144">
        <f t="shared" si="8"/>
        <v>5563.2</v>
      </c>
      <c r="M26" s="144">
        <f t="shared" si="9"/>
        <v>6026.8</v>
      </c>
      <c r="N26" s="144">
        <f t="shared" si="10"/>
        <v>6490.4</v>
      </c>
      <c r="O26" s="144">
        <f t="shared" si="11"/>
        <v>6954</v>
      </c>
      <c r="P26" s="144">
        <f t="shared" si="20"/>
        <v>7417.6</v>
      </c>
      <c r="Q26" s="144">
        <f t="shared" si="21"/>
        <v>7881.2</v>
      </c>
      <c r="R26" s="144">
        <f t="shared" si="22"/>
        <v>8344.8000000000011</v>
      </c>
      <c r="S26" s="144">
        <f t="shared" si="12"/>
        <v>8808.4</v>
      </c>
      <c r="T26" s="144">
        <f t="shared" si="13"/>
        <v>9272</v>
      </c>
      <c r="U26" s="144">
        <f t="shared" si="14"/>
        <v>9735.6</v>
      </c>
      <c r="V26" s="144">
        <f t="shared" si="15"/>
        <v>10199.200000000001</v>
      </c>
      <c r="W26" s="144">
        <f t="shared" si="16"/>
        <v>10662.8</v>
      </c>
      <c r="X26" s="144">
        <f t="shared" si="17"/>
        <v>11126.4</v>
      </c>
      <c r="Y26" s="145">
        <f t="shared" si="18"/>
        <v>11590</v>
      </c>
      <c r="Z26" s="145">
        <f t="shared" si="18"/>
        <v>12749</v>
      </c>
      <c r="AA26" s="145">
        <f t="shared" si="18"/>
        <v>13908</v>
      </c>
      <c r="AB26" s="145">
        <f t="shared" si="18"/>
        <v>15067</v>
      </c>
      <c r="AC26" s="145">
        <f t="shared" si="18"/>
        <v>16226</v>
      </c>
      <c r="AD26" s="145">
        <f t="shared" si="18"/>
        <v>17385</v>
      </c>
      <c r="AE26" s="268" t="s">
        <v>331</v>
      </c>
      <c r="AF26" s="269" t="s">
        <v>332</v>
      </c>
    </row>
    <row r="27" spans="1:32" ht="15.75">
      <c r="A27" s="612"/>
      <c r="B27" s="155" t="s">
        <v>126</v>
      </c>
      <c r="C27" s="144">
        <f t="shared" si="1"/>
        <v>1390.8</v>
      </c>
      <c r="D27" s="144">
        <f t="shared" si="2"/>
        <v>1854.4</v>
      </c>
      <c r="E27" s="144">
        <f>J27*0.5</f>
        <v>2318</v>
      </c>
      <c r="F27" s="144">
        <f t="shared" si="4"/>
        <v>2781.6</v>
      </c>
      <c r="G27" s="144">
        <f t="shared" si="5"/>
        <v>3245.2</v>
      </c>
      <c r="H27" s="144">
        <f t="shared" si="19"/>
        <v>3708.8</v>
      </c>
      <c r="I27" s="144">
        <f t="shared" si="6"/>
        <v>4172.4000000000005</v>
      </c>
      <c r="J27" s="439">
        <v>4636</v>
      </c>
      <c r="K27" s="144">
        <f t="shared" si="7"/>
        <v>5099.6000000000004</v>
      </c>
      <c r="L27" s="144">
        <f t="shared" si="8"/>
        <v>5563.2</v>
      </c>
      <c r="M27" s="144">
        <f t="shared" si="9"/>
        <v>6026.8</v>
      </c>
      <c r="N27" s="144">
        <f t="shared" si="10"/>
        <v>6490.4</v>
      </c>
      <c r="O27" s="144">
        <f t="shared" si="11"/>
        <v>6954</v>
      </c>
      <c r="P27" s="144">
        <f t="shared" si="20"/>
        <v>7417.6</v>
      </c>
      <c r="Q27" s="144">
        <f t="shared" si="21"/>
        <v>7881.2</v>
      </c>
      <c r="R27" s="144">
        <f t="shared" si="22"/>
        <v>8344.8000000000011</v>
      </c>
      <c r="S27" s="144">
        <f t="shared" si="12"/>
        <v>8808.4</v>
      </c>
      <c r="T27" s="144">
        <f t="shared" si="13"/>
        <v>9272</v>
      </c>
      <c r="U27" s="144">
        <f t="shared" si="14"/>
        <v>9735.6</v>
      </c>
      <c r="V27" s="144">
        <f t="shared" si="15"/>
        <v>10199.200000000001</v>
      </c>
      <c r="W27" s="144">
        <f t="shared" si="16"/>
        <v>10662.8</v>
      </c>
      <c r="X27" s="144">
        <f t="shared" si="17"/>
        <v>11126.4</v>
      </c>
      <c r="Y27" s="145">
        <f t="shared" si="18"/>
        <v>11590</v>
      </c>
      <c r="Z27" s="145">
        <f t="shared" si="18"/>
        <v>12749</v>
      </c>
      <c r="AA27" s="145">
        <f t="shared" si="18"/>
        <v>13908</v>
      </c>
      <c r="AB27" s="145">
        <f t="shared" si="18"/>
        <v>15067</v>
      </c>
      <c r="AC27" s="145">
        <f t="shared" si="18"/>
        <v>16226</v>
      </c>
      <c r="AD27" s="145">
        <f t="shared" si="18"/>
        <v>17385</v>
      </c>
      <c r="AE27" s="268" t="s">
        <v>331</v>
      </c>
      <c r="AF27" s="269" t="s">
        <v>332</v>
      </c>
    </row>
    <row r="28" spans="1:32" ht="15.75">
      <c r="A28" s="612"/>
      <c r="B28" s="283" t="s">
        <v>288</v>
      </c>
      <c r="C28" s="144">
        <f t="shared" si="1"/>
        <v>1390.8</v>
      </c>
      <c r="D28" s="144">
        <f t="shared" si="2"/>
        <v>1854.4</v>
      </c>
      <c r="E28" s="144">
        <f t="shared" si="3"/>
        <v>2318</v>
      </c>
      <c r="F28" s="144">
        <f t="shared" si="4"/>
        <v>2781.6</v>
      </c>
      <c r="G28" s="144">
        <f t="shared" si="5"/>
        <v>3245.2</v>
      </c>
      <c r="H28" s="144">
        <f t="shared" si="19"/>
        <v>3708.8</v>
      </c>
      <c r="I28" s="144">
        <f t="shared" si="6"/>
        <v>4172.4000000000005</v>
      </c>
      <c r="J28" s="439">
        <v>4636</v>
      </c>
      <c r="K28" s="144">
        <f t="shared" si="7"/>
        <v>5099.6000000000004</v>
      </c>
      <c r="L28" s="144">
        <f t="shared" si="8"/>
        <v>5563.2</v>
      </c>
      <c r="M28" s="144">
        <f t="shared" si="9"/>
        <v>6026.8</v>
      </c>
      <c r="N28" s="144">
        <f t="shared" si="10"/>
        <v>6490.4</v>
      </c>
      <c r="O28" s="144">
        <f t="shared" si="11"/>
        <v>6954</v>
      </c>
      <c r="P28" s="144">
        <f t="shared" si="20"/>
        <v>7417.6</v>
      </c>
      <c r="Q28" s="144">
        <f t="shared" si="21"/>
        <v>7881.2</v>
      </c>
      <c r="R28" s="144">
        <f t="shared" si="22"/>
        <v>8344.8000000000011</v>
      </c>
      <c r="S28" s="144">
        <f t="shared" si="12"/>
        <v>8808.4</v>
      </c>
      <c r="T28" s="144">
        <f t="shared" si="13"/>
        <v>9272</v>
      </c>
      <c r="U28" s="144">
        <f t="shared" si="14"/>
        <v>9735.6</v>
      </c>
      <c r="V28" s="144">
        <f t="shared" si="15"/>
        <v>10199.200000000001</v>
      </c>
      <c r="W28" s="144">
        <f t="shared" si="16"/>
        <v>10662.8</v>
      </c>
      <c r="X28" s="144">
        <f t="shared" si="17"/>
        <v>11126.4</v>
      </c>
      <c r="Y28" s="145">
        <f t="shared" si="18"/>
        <v>11590</v>
      </c>
      <c r="Z28" s="145">
        <f t="shared" si="18"/>
        <v>12749</v>
      </c>
      <c r="AA28" s="145">
        <f t="shared" si="18"/>
        <v>13908</v>
      </c>
      <c r="AB28" s="145">
        <f t="shared" si="18"/>
        <v>15067</v>
      </c>
      <c r="AC28" s="145">
        <f t="shared" si="18"/>
        <v>16226</v>
      </c>
      <c r="AD28" s="145">
        <f t="shared" si="18"/>
        <v>17385</v>
      </c>
      <c r="AE28" s="268" t="s">
        <v>331</v>
      </c>
      <c r="AF28" s="269" t="s">
        <v>332</v>
      </c>
    </row>
    <row r="29" spans="1:32" ht="15" customHeight="1">
      <c r="A29" s="677"/>
      <c r="B29" s="679" t="s">
        <v>289</v>
      </c>
      <c r="C29" s="144">
        <f t="shared" si="1"/>
        <v>1390.8</v>
      </c>
      <c r="D29" s="144">
        <f t="shared" si="2"/>
        <v>1854.4</v>
      </c>
      <c r="E29" s="144">
        <f t="shared" si="3"/>
        <v>2318</v>
      </c>
      <c r="F29" s="144">
        <f t="shared" si="4"/>
        <v>2781.6</v>
      </c>
      <c r="G29" s="144">
        <f t="shared" si="5"/>
        <v>3245.2</v>
      </c>
      <c r="H29" s="144">
        <f t="shared" si="19"/>
        <v>3708.8</v>
      </c>
      <c r="I29" s="144">
        <f t="shared" si="6"/>
        <v>4172.4000000000005</v>
      </c>
      <c r="J29" s="439">
        <v>4636</v>
      </c>
      <c r="K29" s="144">
        <f t="shared" si="7"/>
        <v>5099.6000000000004</v>
      </c>
      <c r="L29" s="144">
        <f t="shared" si="8"/>
        <v>5563.2</v>
      </c>
      <c r="M29" s="144">
        <f t="shared" si="9"/>
        <v>6026.8</v>
      </c>
      <c r="N29" s="144">
        <f t="shared" si="10"/>
        <v>6490.4</v>
      </c>
      <c r="O29" s="144">
        <f t="shared" si="11"/>
        <v>6954</v>
      </c>
      <c r="P29" s="144">
        <f t="shared" si="20"/>
        <v>7417.6</v>
      </c>
      <c r="Q29" s="144">
        <f t="shared" si="21"/>
        <v>7881.2</v>
      </c>
      <c r="R29" s="144">
        <f t="shared" si="22"/>
        <v>8344.8000000000011</v>
      </c>
      <c r="S29" s="144">
        <f t="shared" si="12"/>
        <v>8808.4</v>
      </c>
      <c r="T29" s="144">
        <f t="shared" si="13"/>
        <v>9272</v>
      </c>
      <c r="U29" s="144">
        <f t="shared" si="14"/>
        <v>9735.6</v>
      </c>
      <c r="V29" s="144">
        <f t="shared" si="15"/>
        <v>10199.200000000001</v>
      </c>
      <c r="W29" s="144">
        <f t="shared" si="16"/>
        <v>10662.8</v>
      </c>
      <c r="X29" s="144">
        <f t="shared" si="17"/>
        <v>11126.4</v>
      </c>
      <c r="Y29" s="145">
        <f t="shared" si="18"/>
        <v>11590</v>
      </c>
      <c r="Z29" s="145">
        <f t="shared" si="18"/>
        <v>12749</v>
      </c>
      <c r="AA29" s="145">
        <f t="shared" si="18"/>
        <v>13908</v>
      </c>
      <c r="AB29" s="145">
        <f t="shared" si="18"/>
        <v>15067</v>
      </c>
      <c r="AC29" s="145">
        <f t="shared" si="18"/>
        <v>16226</v>
      </c>
      <c r="AD29" s="145">
        <f t="shared" si="18"/>
        <v>17385</v>
      </c>
      <c r="AE29" s="681" t="s">
        <v>331</v>
      </c>
      <c r="AF29" s="682" t="s">
        <v>332</v>
      </c>
    </row>
    <row r="30" spans="1:32" ht="15" customHeight="1">
      <c r="A30" s="677"/>
      <c r="B30" s="680"/>
      <c r="C30" s="144">
        <f t="shared" si="1"/>
        <v>1390.8</v>
      </c>
      <c r="D30" s="144">
        <f t="shared" si="2"/>
        <v>1854.4</v>
      </c>
      <c r="E30" s="144">
        <f t="shared" si="3"/>
        <v>2318</v>
      </c>
      <c r="F30" s="144">
        <f t="shared" si="4"/>
        <v>2781.6</v>
      </c>
      <c r="G30" s="144">
        <f t="shared" si="5"/>
        <v>3245.2</v>
      </c>
      <c r="H30" s="144">
        <f t="shared" si="19"/>
        <v>3708.8</v>
      </c>
      <c r="I30" s="144">
        <f t="shared" si="6"/>
        <v>4172.4000000000005</v>
      </c>
      <c r="J30" s="439">
        <v>4636</v>
      </c>
      <c r="K30" s="144">
        <f t="shared" si="7"/>
        <v>5099.6000000000004</v>
      </c>
      <c r="L30" s="144">
        <f t="shared" si="8"/>
        <v>5563.2</v>
      </c>
      <c r="M30" s="144">
        <f t="shared" si="9"/>
        <v>6026.8</v>
      </c>
      <c r="N30" s="144">
        <f t="shared" si="10"/>
        <v>6490.4</v>
      </c>
      <c r="O30" s="144">
        <f t="shared" si="11"/>
        <v>6954</v>
      </c>
      <c r="P30" s="144">
        <f t="shared" si="20"/>
        <v>7417.6</v>
      </c>
      <c r="Q30" s="144">
        <f t="shared" si="21"/>
        <v>7881.2</v>
      </c>
      <c r="R30" s="144">
        <f t="shared" si="22"/>
        <v>8344.8000000000011</v>
      </c>
      <c r="S30" s="144">
        <f t="shared" si="12"/>
        <v>8808.4</v>
      </c>
      <c r="T30" s="144">
        <f t="shared" si="13"/>
        <v>9272</v>
      </c>
      <c r="U30" s="144">
        <f t="shared" si="14"/>
        <v>9735.6</v>
      </c>
      <c r="V30" s="144">
        <f t="shared" si="15"/>
        <v>10199.200000000001</v>
      </c>
      <c r="W30" s="144">
        <f t="shared" si="16"/>
        <v>10662.8</v>
      </c>
      <c r="X30" s="144">
        <f t="shared" si="17"/>
        <v>11126.4</v>
      </c>
      <c r="Y30" s="145">
        <f t="shared" si="18"/>
        <v>11590</v>
      </c>
      <c r="Z30" s="145">
        <f t="shared" si="18"/>
        <v>12749</v>
      </c>
      <c r="AA30" s="145">
        <f t="shared" si="18"/>
        <v>13908</v>
      </c>
      <c r="AB30" s="145">
        <f t="shared" si="18"/>
        <v>15067</v>
      </c>
      <c r="AC30" s="145">
        <f t="shared" si="18"/>
        <v>16226</v>
      </c>
      <c r="AD30" s="145">
        <f t="shared" si="18"/>
        <v>17385</v>
      </c>
      <c r="AE30" s="585"/>
      <c r="AF30" s="587"/>
    </row>
    <row r="31" spans="1:32" ht="31.5">
      <c r="A31" s="612"/>
      <c r="B31" s="284" t="s">
        <v>346</v>
      </c>
      <c r="C31" s="144">
        <f t="shared" si="1"/>
        <v>1100.7</v>
      </c>
      <c r="D31" s="144">
        <f t="shared" si="2"/>
        <v>1467.6000000000001</v>
      </c>
      <c r="E31" s="144">
        <f t="shared" si="3"/>
        <v>1834.5</v>
      </c>
      <c r="F31" s="144">
        <f t="shared" si="4"/>
        <v>2201.4</v>
      </c>
      <c r="G31" s="144">
        <f t="shared" si="5"/>
        <v>2568.2999999999997</v>
      </c>
      <c r="H31" s="144">
        <f t="shared" si="19"/>
        <v>2935.2000000000003</v>
      </c>
      <c r="I31" s="144">
        <f t="shared" si="6"/>
        <v>3302.1</v>
      </c>
      <c r="J31" s="439">
        <v>3669</v>
      </c>
      <c r="K31" s="144">
        <f t="shared" si="7"/>
        <v>4035.9000000000005</v>
      </c>
      <c r="L31" s="144">
        <f t="shared" si="8"/>
        <v>4402.8</v>
      </c>
      <c r="M31" s="144">
        <f t="shared" si="9"/>
        <v>4769.7</v>
      </c>
      <c r="N31" s="144">
        <f t="shared" si="10"/>
        <v>5136.5999999999995</v>
      </c>
      <c r="O31" s="144">
        <f t="shared" si="11"/>
        <v>5503.5</v>
      </c>
      <c r="P31" s="144">
        <f t="shared" si="20"/>
        <v>5870.4000000000005</v>
      </c>
      <c r="Q31" s="144">
        <f t="shared" si="21"/>
        <v>6237.3</v>
      </c>
      <c r="R31" s="144">
        <f t="shared" si="22"/>
        <v>6604.2</v>
      </c>
      <c r="S31" s="144">
        <f t="shared" si="12"/>
        <v>6971.0999999999995</v>
      </c>
      <c r="T31" s="144">
        <f t="shared" si="13"/>
        <v>7338</v>
      </c>
      <c r="U31" s="144">
        <f t="shared" si="14"/>
        <v>7704.9000000000005</v>
      </c>
      <c r="V31" s="144">
        <f t="shared" si="15"/>
        <v>8071.8000000000011</v>
      </c>
      <c r="W31" s="144">
        <f t="shared" si="16"/>
        <v>8438.6999999999989</v>
      </c>
      <c r="X31" s="144">
        <f t="shared" si="17"/>
        <v>8805.6</v>
      </c>
      <c r="Y31" s="145">
        <f t="shared" si="18"/>
        <v>9172.5</v>
      </c>
      <c r="Z31" s="145">
        <f t="shared" si="18"/>
        <v>10089.750000000002</v>
      </c>
      <c r="AA31" s="145">
        <f t="shared" si="18"/>
        <v>11007</v>
      </c>
      <c r="AB31" s="145">
        <f t="shared" si="18"/>
        <v>11924.25</v>
      </c>
      <c r="AC31" s="145">
        <f t="shared" si="18"/>
        <v>12841.499999999998</v>
      </c>
      <c r="AD31" s="145">
        <f t="shared" si="18"/>
        <v>13758.75</v>
      </c>
      <c r="AE31" s="268" t="s">
        <v>290</v>
      </c>
      <c r="AF31" s="269" t="s">
        <v>335</v>
      </c>
    </row>
    <row r="32" spans="1:32" ht="32.25" thickBot="1">
      <c r="A32" s="678"/>
      <c r="B32" s="163" t="s">
        <v>347</v>
      </c>
      <c r="C32" s="130">
        <f t="shared" si="1"/>
        <v>1100.7</v>
      </c>
      <c r="D32" s="130">
        <f t="shared" si="2"/>
        <v>1467.6000000000001</v>
      </c>
      <c r="E32" s="130">
        <f t="shared" si="3"/>
        <v>1834.5</v>
      </c>
      <c r="F32" s="130">
        <f t="shared" si="4"/>
        <v>2201.4</v>
      </c>
      <c r="G32" s="130">
        <f t="shared" si="5"/>
        <v>2568.2999999999997</v>
      </c>
      <c r="H32" s="130">
        <f t="shared" si="19"/>
        <v>2935.2000000000003</v>
      </c>
      <c r="I32" s="130">
        <f t="shared" si="6"/>
        <v>3302.1</v>
      </c>
      <c r="J32" s="439">
        <v>3669</v>
      </c>
      <c r="K32" s="130">
        <f t="shared" si="7"/>
        <v>4035.9000000000005</v>
      </c>
      <c r="L32" s="130">
        <f t="shared" si="8"/>
        <v>4402.8</v>
      </c>
      <c r="M32" s="130">
        <f t="shared" si="9"/>
        <v>4769.7</v>
      </c>
      <c r="N32" s="130">
        <f t="shared" si="10"/>
        <v>5136.5999999999995</v>
      </c>
      <c r="O32" s="130">
        <f t="shared" si="11"/>
        <v>5503.5</v>
      </c>
      <c r="P32" s="130">
        <f t="shared" si="20"/>
        <v>5870.4000000000005</v>
      </c>
      <c r="Q32" s="130">
        <f t="shared" si="21"/>
        <v>6237.3</v>
      </c>
      <c r="R32" s="130">
        <f t="shared" si="22"/>
        <v>6604.2</v>
      </c>
      <c r="S32" s="130">
        <f t="shared" si="12"/>
        <v>6971.0999999999995</v>
      </c>
      <c r="T32" s="130">
        <f t="shared" si="13"/>
        <v>7338</v>
      </c>
      <c r="U32" s="130">
        <f t="shared" si="14"/>
        <v>7704.9000000000005</v>
      </c>
      <c r="V32" s="130">
        <f t="shared" si="15"/>
        <v>8071.8000000000011</v>
      </c>
      <c r="W32" s="130">
        <f t="shared" si="16"/>
        <v>8438.6999999999989</v>
      </c>
      <c r="X32" s="130">
        <f t="shared" si="17"/>
        <v>8805.6</v>
      </c>
      <c r="Y32" s="131">
        <f t="shared" si="18"/>
        <v>9172.5</v>
      </c>
      <c r="Z32" s="131">
        <f t="shared" si="18"/>
        <v>10089.750000000002</v>
      </c>
      <c r="AA32" s="131">
        <f t="shared" si="18"/>
        <v>11007</v>
      </c>
      <c r="AB32" s="131">
        <f t="shared" si="18"/>
        <v>11924.25</v>
      </c>
      <c r="AC32" s="131">
        <f t="shared" si="18"/>
        <v>12841.499999999998</v>
      </c>
      <c r="AD32" s="131">
        <f t="shared" si="18"/>
        <v>13758.75</v>
      </c>
      <c r="AE32" s="270" t="s">
        <v>290</v>
      </c>
      <c r="AF32" s="271" t="s">
        <v>332</v>
      </c>
    </row>
    <row r="33" spans="1:32" ht="15.75">
      <c r="A33" s="600">
        <v>3</v>
      </c>
      <c r="B33" s="466" t="s">
        <v>5</v>
      </c>
      <c r="C33" s="139">
        <f t="shared" si="1"/>
        <v>1451.1</v>
      </c>
      <c r="D33" s="139">
        <f t="shared" si="2"/>
        <v>1934.8000000000002</v>
      </c>
      <c r="E33" s="139">
        <f t="shared" si="3"/>
        <v>2418.5</v>
      </c>
      <c r="F33" s="139">
        <f t="shared" si="4"/>
        <v>2902.2</v>
      </c>
      <c r="G33" s="139">
        <f t="shared" si="5"/>
        <v>3385.8999999999996</v>
      </c>
      <c r="H33" s="139">
        <f t="shared" si="19"/>
        <v>3869.6000000000004</v>
      </c>
      <c r="I33" s="139">
        <f t="shared" si="6"/>
        <v>4353.3</v>
      </c>
      <c r="J33" s="439">
        <v>4837</v>
      </c>
      <c r="K33" s="139">
        <f t="shared" si="7"/>
        <v>5320.7000000000007</v>
      </c>
      <c r="L33" s="139">
        <f t="shared" si="8"/>
        <v>5804.4</v>
      </c>
      <c r="M33" s="139">
        <f t="shared" si="9"/>
        <v>6288.1</v>
      </c>
      <c r="N33" s="139">
        <f t="shared" si="10"/>
        <v>6771.7999999999993</v>
      </c>
      <c r="O33" s="139">
        <f t="shared" si="11"/>
        <v>7255.5</v>
      </c>
      <c r="P33" s="139">
        <f t="shared" si="20"/>
        <v>7739.2000000000007</v>
      </c>
      <c r="Q33" s="139">
        <f t="shared" si="21"/>
        <v>8222.9</v>
      </c>
      <c r="R33" s="139">
        <f t="shared" si="22"/>
        <v>8706.6</v>
      </c>
      <c r="S33" s="139">
        <f t="shared" si="12"/>
        <v>9190.2999999999993</v>
      </c>
      <c r="T33" s="139">
        <f t="shared" si="13"/>
        <v>9674</v>
      </c>
      <c r="U33" s="139">
        <f t="shared" si="14"/>
        <v>10157.700000000001</v>
      </c>
      <c r="V33" s="139">
        <f t="shared" si="15"/>
        <v>10641.400000000001</v>
      </c>
      <c r="W33" s="139">
        <f t="shared" si="16"/>
        <v>11125.099999999999</v>
      </c>
      <c r="X33" s="139">
        <f t="shared" si="17"/>
        <v>11608.8</v>
      </c>
      <c r="Y33" s="140">
        <f t="shared" si="18"/>
        <v>12092.5</v>
      </c>
      <c r="Z33" s="140">
        <f t="shared" si="18"/>
        <v>13301.750000000002</v>
      </c>
      <c r="AA33" s="140">
        <f t="shared" si="18"/>
        <v>14511</v>
      </c>
      <c r="AB33" s="140">
        <f t="shared" si="18"/>
        <v>15720.25</v>
      </c>
      <c r="AC33" s="140">
        <f t="shared" si="18"/>
        <v>16929.5</v>
      </c>
      <c r="AD33" s="140">
        <f t="shared" si="18"/>
        <v>18138.75</v>
      </c>
      <c r="AE33" s="266" t="s">
        <v>331</v>
      </c>
      <c r="AF33" s="267" t="s">
        <v>332</v>
      </c>
    </row>
    <row r="34" spans="1:32" ht="31.5">
      <c r="A34" s="601"/>
      <c r="B34" s="467" t="s">
        <v>291</v>
      </c>
      <c r="C34" s="144">
        <f t="shared" si="1"/>
        <v>1451.1</v>
      </c>
      <c r="D34" s="144">
        <f t="shared" si="2"/>
        <v>1934.8000000000002</v>
      </c>
      <c r="E34" s="144">
        <f t="shared" si="3"/>
        <v>2418.5</v>
      </c>
      <c r="F34" s="144">
        <f t="shared" si="4"/>
        <v>2902.2</v>
      </c>
      <c r="G34" s="144">
        <f t="shared" si="5"/>
        <v>3385.8999999999996</v>
      </c>
      <c r="H34" s="144">
        <f t="shared" si="19"/>
        <v>3869.6000000000004</v>
      </c>
      <c r="I34" s="144">
        <f t="shared" si="6"/>
        <v>4353.3</v>
      </c>
      <c r="J34" s="439">
        <v>4837</v>
      </c>
      <c r="K34" s="144">
        <f t="shared" si="7"/>
        <v>5320.7000000000007</v>
      </c>
      <c r="L34" s="144">
        <f t="shared" si="8"/>
        <v>5804.4</v>
      </c>
      <c r="M34" s="144">
        <f t="shared" si="9"/>
        <v>6288.1</v>
      </c>
      <c r="N34" s="144">
        <f t="shared" si="10"/>
        <v>6771.7999999999993</v>
      </c>
      <c r="O34" s="144">
        <f t="shared" si="11"/>
        <v>7255.5</v>
      </c>
      <c r="P34" s="144">
        <f t="shared" si="20"/>
        <v>7739.2000000000007</v>
      </c>
      <c r="Q34" s="144">
        <f t="shared" si="21"/>
        <v>8222.9</v>
      </c>
      <c r="R34" s="144">
        <f t="shared" si="22"/>
        <v>8706.6</v>
      </c>
      <c r="S34" s="144">
        <f t="shared" si="12"/>
        <v>9190.2999999999993</v>
      </c>
      <c r="T34" s="144">
        <f t="shared" si="13"/>
        <v>9674</v>
      </c>
      <c r="U34" s="144">
        <f t="shared" si="14"/>
        <v>10157.700000000001</v>
      </c>
      <c r="V34" s="144">
        <f t="shared" si="15"/>
        <v>10641.400000000001</v>
      </c>
      <c r="W34" s="144">
        <f t="shared" si="16"/>
        <v>11125.099999999999</v>
      </c>
      <c r="X34" s="144">
        <f t="shared" si="17"/>
        <v>11608.8</v>
      </c>
      <c r="Y34" s="145">
        <f t="shared" si="18"/>
        <v>12092.5</v>
      </c>
      <c r="Z34" s="145">
        <f t="shared" si="18"/>
        <v>13301.750000000002</v>
      </c>
      <c r="AA34" s="145">
        <f t="shared" si="18"/>
        <v>14511</v>
      </c>
      <c r="AB34" s="145">
        <f t="shared" si="18"/>
        <v>15720.25</v>
      </c>
      <c r="AC34" s="145">
        <f t="shared" si="18"/>
        <v>16929.5</v>
      </c>
      <c r="AD34" s="145">
        <f t="shared" si="18"/>
        <v>18138.75</v>
      </c>
      <c r="AE34" s="268" t="s">
        <v>339</v>
      </c>
      <c r="AF34" s="269" t="s">
        <v>340</v>
      </c>
    </row>
    <row r="35" spans="1:32" ht="30.75">
      <c r="A35" s="601"/>
      <c r="B35" s="467" t="s">
        <v>292</v>
      </c>
      <c r="C35" s="144">
        <f t="shared" si="1"/>
        <v>1451.1</v>
      </c>
      <c r="D35" s="144">
        <f t="shared" si="2"/>
        <v>1934.8000000000002</v>
      </c>
      <c r="E35" s="144">
        <f t="shared" si="3"/>
        <v>2418.5</v>
      </c>
      <c r="F35" s="144">
        <f t="shared" si="4"/>
        <v>2902.2</v>
      </c>
      <c r="G35" s="144">
        <f t="shared" si="5"/>
        <v>3385.8999999999996</v>
      </c>
      <c r="H35" s="144">
        <f t="shared" si="19"/>
        <v>3869.6000000000004</v>
      </c>
      <c r="I35" s="144">
        <f t="shared" si="6"/>
        <v>4353.3</v>
      </c>
      <c r="J35" s="439">
        <v>4837</v>
      </c>
      <c r="K35" s="144">
        <f t="shared" si="7"/>
        <v>5320.7000000000007</v>
      </c>
      <c r="L35" s="144">
        <f t="shared" si="8"/>
        <v>5804.4</v>
      </c>
      <c r="M35" s="144">
        <f t="shared" si="9"/>
        <v>6288.1</v>
      </c>
      <c r="N35" s="144">
        <f t="shared" si="10"/>
        <v>6771.7999999999993</v>
      </c>
      <c r="O35" s="144">
        <f t="shared" si="11"/>
        <v>7255.5</v>
      </c>
      <c r="P35" s="144">
        <f t="shared" si="20"/>
        <v>7739.2000000000007</v>
      </c>
      <c r="Q35" s="144">
        <f t="shared" si="21"/>
        <v>8222.9</v>
      </c>
      <c r="R35" s="144">
        <f t="shared" si="22"/>
        <v>8706.6</v>
      </c>
      <c r="S35" s="144">
        <f t="shared" si="12"/>
        <v>9190.2999999999993</v>
      </c>
      <c r="T35" s="144">
        <f t="shared" si="13"/>
        <v>9674</v>
      </c>
      <c r="U35" s="144">
        <f t="shared" si="14"/>
        <v>10157.700000000001</v>
      </c>
      <c r="V35" s="144">
        <f t="shared" si="15"/>
        <v>10641.400000000001</v>
      </c>
      <c r="W35" s="144">
        <f t="shared" si="16"/>
        <v>11125.099999999999</v>
      </c>
      <c r="X35" s="144">
        <f t="shared" si="17"/>
        <v>11608.8</v>
      </c>
      <c r="Y35" s="145">
        <f t="shared" si="18"/>
        <v>12092.5</v>
      </c>
      <c r="Z35" s="145">
        <f t="shared" si="18"/>
        <v>13301.750000000002</v>
      </c>
      <c r="AA35" s="145">
        <f t="shared" si="18"/>
        <v>14511</v>
      </c>
      <c r="AB35" s="145">
        <f t="shared" si="18"/>
        <v>15720.25</v>
      </c>
      <c r="AC35" s="145">
        <f t="shared" si="18"/>
        <v>16929.5</v>
      </c>
      <c r="AD35" s="145">
        <f t="shared" si="18"/>
        <v>18138.75</v>
      </c>
      <c r="AE35" s="268" t="s">
        <v>331</v>
      </c>
      <c r="AF35" s="269" t="s">
        <v>290</v>
      </c>
    </row>
    <row r="36" spans="1:32" ht="15.75">
      <c r="A36" s="601"/>
      <c r="B36" s="467" t="s">
        <v>293</v>
      </c>
      <c r="C36" s="144">
        <f t="shared" si="1"/>
        <v>1451.1</v>
      </c>
      <c r="D36" s="144">
        <f t="shared" si="2"/>
        <v>1934.8000000000002</v>
      </c>
      <c r="E36" s="144">
        <f t="shared" si="3"/>
        <v>2418.5</v>
      </c>
      <c r="F36" s="144">
        <f t="shared" si="4"/>
        <v>2902.2</v>
      </c>
      <c r="G36" s="144">
        <f t="shared" si="5"/>
        <v>3385.8999999999996</v>
      </c>
      <c r="H36" s="144">
        <f t="shared" si="19"/>
        <v>3869.6000000000004</v>
      </c>
      <c r="I36" s="144">
        <f t="shared" si="6"/>
        <v>4353.3</v>
      </c>
      <c r="J36" s="439">
        <v>4837</v>
      </c>
      <c r="K36" s="144">
        <f t="shared" si="7"/>
        <v>5320.7000000000007</v>
      </c>
      <c r="L36" s="144">
        <f t="shared" si="8"/>
        <v>5804.4</v>
      </c>
      <c r="M36" s="144">
        <f t="shared" si="9"/>
        <v>6288.1</v>
      </c>
      <c r="N36" s="144">
        <f t="shared" si="10"/>
        <v>6771.7999999999993</v>
      </c>
      <c r="O36" s="144">
        <f t="shared" si="11"/>
        <v>7255.5</v>
      </c>
      <c r="P36" s="144">
        <f>J36*1.6</f>
        <v>7739.2000000000007</v>
      </c>
      <c r="Q36" s="144">
        <f>J36*1.7</f>
        <v>8222.9</v>
      </c>
      <c r="R36" s="144">
        <f>J36*1.8</f>
        <v>8706.6</v>
      </c>
      <c r="S36" s="144">
        <f t="shared" si="12"/>
        <v>9190.2999999999993</v>
      </c>
      <c r="T36" s="144">
        <f t="shared" si="13"/>
        <v>9674</v>
      </c>
      <c r="U36" s="144">
        <f t="shared" si="14"/>
        <v>10157.700000000001</v>
      </c>
      <c r="V36" s="144">
        <f t="shared" si="15"/>
        <v>10641.400000000001</v>
      </c>
      <c r="W36" s="144">
        <f t="shared" si="16"/>
        <v>11125.099999999999</v>
      </c>
      <c r="X36" s="144">
        <f t="shared" si="17"/>
        <v>11608.8</v>
      </c>
      <c r="Y36" s="145">
        <f t="shared" si="18"/>
        <v>12092.5</v>
      </c>
      <c r="Z36" s="145">
        <f t="shared" si="18"/>
        <v>13301.750000000002</v>
      </c>
      <c r="AA36" s="145">
        <f t="shared" si="18"/>
        <v>14511</v>
      </c>
      <c r="AB36" s="145">
        <f t="shared" si="18"/>
        <v>15720.25</v>
      </c>
      <c r="AC36" s="145">
        <f t="shared" si="18"/>
        <v>16929.5</v>
      </c>
      <c r="AD36" s="145">
        <f t="shared" si="18"/>
        <v>18138.75</v>
      </c>
      <c r="AE36" s="268" t="s">
        <v>348</v>
      </c>
      <c r="AF36" s="269" t="s">
        <v>349</v>
      </c>
    </row>
    <row r="37" spans="1:32" ht="31.5">
      <c r="A37" s="601"/>
      <c r="B37" s="467" t="s">
        <v>294</v>
      </c>
      <c r="C37" s="144">
        <f t="shared" si="1"/>
        <v>1149.3</v>
      </c>
      <c r="D37" s="144">
        <f t="shared" si="2"/>
        <v>1532.4</v>
      </c>
      <c r="E37" s="144">
        <f t="shared" si="3"/>
        <v>1915.5</v>
      </c>
      <c r="F37" s="144">
        <f t="shared" si="4"/>
        <v>2298.6</v>
      </c>
      <c r="G37" s="144">
        <f t="shared" si="5"/>
        <v>2681.7</v>
      </c>
      <c r="H37" s="144">
        <f t="shared" si="19"/>
        <v>3064.8</v>
      </c>
      <c r="I37" s="144">
        <f t="shared" si="6"/>
        <v>3447.9</v>
      </c>
      <c r="J37" s="439">
        <v>3831</v>
      </c>
      <c r="K37" s="144">
        <f t="shared" si="7"/>
        <v>4214.1000000000004</v>
      </c>
      <c r="L37" s="144">
        <f t="shared" si="8"/>
        <v>4597.2</v>
      </c>
      <c r="M37" s="144">
        <f t="shared" si="9"/>
        <v>4980.3</v>
      </c>
      <c r="N37" s="144">
        <f t="shared" si="10"/>
        <v>5363.4</v>
      </c>
      <c r="O37" s="144">
        <f t="shared" si="11"/>
        <v>5746.5</v>
      </c>
      <c r="P37" s="144">
        <f>J37*1.6</f>
        <v>6129.6</v>
      </c>
      <c r="Q37" s="144">
        <f>J37*1.7</f>
        <v>6512.7</v>
      </c>
      <c r="R37" s="144">
        <f>J37*1.8</f>
        <v>6895.8</v>
      </c>
      <c r="S37" s="144">
        <f t="shared" si="12"/>
        <v>7278.9</v>
      </c>
      <c r="T37" s="144">
        <f t="shared" si="13"/>
        <v>7662</v>
      </c>
      <c r="U37" s="144">
        <f t="shared" si="14"/>
        <v>8045.1</v>
      </c>
      <c r="V37" s="144">
        <f t="shared" si="15"/>
        <v>8428.2000000000007</v>
      </c>
      <c r="W37" s="144">
        <f t="shared" si="16"/>
        <v>8811.2999999999993</v>
      </c>
      <c r="X37" s="144">
        <f t="shared" si="17"/>
        <v>9194.4</v>
      </c>
      <c r="Y37" s="145">
        <f t="shared" si="18"/>
        <v>9577.5</v>
      </c>
      <c r="Z37" s="145">
        <f t="shared" si="18"/>
        <v>10535.25</v>
      </c>
      <c r="AA37" s="145">
        <f t="shared" si="18"/>
        <v>11493</v>
      </c>
      <c r="AB37" s="145">
        <f t="shared" si="18"/>
        <v>12450.75</v>
      </c>
      <c r="AC37" s="145">
        <f t="shared" si="18"/>
        <v>13408.5</v>
      </c>
      <c r="AD37" s="145">
        <f t="shared" si="18"/>
        <v>14366.25</v>
      </c>
      <c r="AE37" s="268" t="s">
        <v>290</v>
      </c>
      <c r="AF37" s="269" t="s">
        <v>335</v>
      </c>
    </row>
    <row r="38" spans="1:32" ht="30.75">
      <c r="A38" s="601"/>
      <c r="B38" s="467" t="s">
        <v>351</v>
      </c>
      <c r="C38" s="144">
        <f t="shared" si="1"/>
        <v>1149.3</v>
      </c>
      <c r="D38" s="144">
        <f t="shared" si="2"/>
        <v>1532.4</v>
      </c>
      <c r="E38" s="144">
        <f t="shared" si="3"/>
        <v>1915.5</v>
      </c>
      <c r="F38" s="144">
        <f t="shared" si="4"/>
        <v>2298.6</v>
      </c>
      <c r="G38" s="144">
        <f t="shared" si="5"/>
        <v>2681.7</v>
      </c>
      <c r="H38" s="144">
        <f t="shared" si="19"/>
        <v>3064.8</v>
      </c>
      <c r="I38" s="144">
        <f t="shared" si="6"/>
        <v>3447.9</v>
      </c>
      <c r="J38" s="439">
        <v>3831</v>
      </c>
      <c r="K38" s="144">
        <f t="shared" si="7"/>
        <v>4214.1000000000004</v>
      </c>
      <c r="L38" s="144">
        <f t="shared" si="8"/>
        <v>4597.2</v>
      </c>
      <c r="M38" s="144">
        <f t="shared" si="9"/>
        <v>4980.3</v>
      </c>
      <c r="N38" s="144">
        <f t="shared" si="10"/>
        <v>5363.4</v>
      </c>
      <c r="O38" s="144">
        <f t="shared" si="11"/>
        <v>5746.5</v>
      </c>
      <c r="P38" s="144">
        <f t="shared" ref="P38:P54" si="23">J38*1.6</f>
        <v>6129.6</v>
      </c>
      <c r="Q38" s="144">
        <f t="shared" ref="Q38:Q54" si="24">J38*1.7</f>
        <v>6512.7</v>
      </c>
      <c r="R38" s="144">
        <f t="shared" ref="R38:R54" si="25">J38*1.8</f>
        <v>6895.8</v>
      </c>
      <c r="S38" s="144">
        <f t="shared" si="12"/>
        <v>7278.9</v>
      </c>
      <c r="T38" s="144">
        <f t="shared" si="13"/>
        <v>7662</v>
      </c>
      <c r="U38" s="144">
        <f t="shared" si="14"/>
        <v>8045.1</v>
      </c>
      <c r="V38" s="144">
        <f t="shared" si="15"/>
        <v>8428.2000000000007</v>
      </c>
      <c r="W38" s="144">
        <f t="shared" si="16"/>
        <v>8811.2999999999993</v>
      </c>
      <c r="X38" s="144">
        <f t="shared" si="17"/>
        <v>9194.4</v>
      </c>
      <c r="Y38" s="145">
        <f t="shared" si="18"/>
        <v>9577.5</v>
      </c>
      <c r="Z38" s="145">
        <f t="shared" si="18"/>
        <v>10535.25</v>
      </c>
      <c r="AA38" s="145">
        <f t="shared" si="18"/>
        <v>11493</v>
      </c>
      <c r="AB38" s="145">
        <f t="shared" si="18"/>
        <v>12450.75</v>
      </c>
      <c r="AC38" s="145">
        <f t="shared" si="18"/>
        <v>13408.5</v>
      </c>
      <c r="AD38" s="145">
        <f t="shared" si="18"/>
        <v>14366.25</v>
      </c>
      <c r="AE38" s="268" t="s">
        <v>290</v>
      </c>
      <c r="AF38" s="269" t="s">
        <v>340</v>
      </c>
    </row>
    <row r="39" spans="1:32" ht="31.5">
      <c r="A39" s="601"/>
      <c r="B39" s="467" t="s">
        <v>296</v>
      </c>
      <c r="C39" s="144">
        <f t="shared" si="1"/>
        <v>1451.1</v>
      </c>
      <c r="D39" s="144">
        <f t="shared" si="2"/>
        <v>1934.8000000000002</v>
      </c>
      <c r="E39" s="144">
        <f t="shared" si="3"/>
        <v>2418.5</v>
      </c>
      <c r="F39" s="144">
        <f t="shared" si="4"/>
        <v>2902.2</v>
      </c>
      <c r="G39" s="144">
        <f t="shared" si="5"/>
        <v>3385.8999999999996</v>
      </c>
      <c r="H39" s="144">
        <f t="shared" si="19"/>
        <v>3869.6000000000004</v>
      </c>
      <c r="I39" s="144">
        <f t="shared" si="6"/>
        <v>4353.3</v>
      </c>
      <c r="J39" s="439">
        <v>4837</v>
      </c>
      <c r="K39" s="144">
        <f t="shared" si="7"/>
        <v>5320.7000000000007</v>
      </c>
      <c r="L39" s="144">
        <f t="shared" si="8"/>
        <v>5804.4</v>
      </c>
      <c r="M39" s="144">
        <f t="shared" si="9"/>
        <v>6288.1</v>
      </c>
      <c r="N39" s="144">
        <f t="shared" si="10"/>
        <v>6771.7999999999993</v>
      </c>
      <c r="O39" s="144">
        <f t="shared" si="11"/>
        <v>7255.5</v>
      </c>
      <c r="P39" s="144">
        <f t="shared" si="23"/>
        <v>7739.2000000000007</v>
      </c>
      <c r="Q39" s="144">
        <f t="shared" si="24"/>
        <v>8222.9</v>
      </c>
      <c r="R39" s="144">
        <f t="shared" si="25"/>
        <v>8706.6</v>
      </c>
      <c r="S39" s="144">
        <f t="shared" si="12"/>
        <v>9190.2999999999993</v>
      </c>
      <c r="T39" s="144">
        <f t="shared" si="13"/>
        <v>9674</v>
      </c>
      <c r="U39" s="144">
        <f t="shared" si="14"/>
        <v>10157.700000000001</v>
      </c>
      <c r="V39" s="144">
        <f t="shared" si="15"/>
        <v>10641.400000000001</v>
      </c>
      <c r="W39" s="144">
        <f t="shared" si="16"/>
        <v>11125.099999999999</v>
      </c>
      <c r="X39" s="144">
        <f t="shared" si="17"/>
        <v>11608.8</v>
      </c>
      <c r="Y39" s="145">
        <f t="shared" si="18"/>
        <v>12092.5</v>
      </c>
      <c r="Z39" s="145">
        <f t="shared" si="18"/>
        <v>13301.750000000002</v>
      </c>
      <c r="AA39" s="145">
        <f t="shared" si="18"/>
        <v>14511</v>
      </c>
      <c r="AB39" s="145">
        <f t="shared" si="18"/>
        <v>15720.25</v>
      </c>
      <c r="AC39" s="145">
        <f t="shared" si="18"/>
        <v>16929.5</v>
      </c>
      <c r="AD39" s="145">
        <f t="shared" si="18"/>
        <v>18138.75</v>
      </c>
      <c r="AE39" s="268" t="s">
        <v>339</v>
      </c>
      <c r="AF39" s="269" t="s">
        <v>290</v>
      </c>
    </row>
    <row r="40" spans="1:32" ht="15.75">
      <c r="A40" s="601"/>
      <c r="B40" s="467" t="s">
        <v>297</v>
      </c>
      <c r="C40" s="144">
        <f t="shared" si="1"/>
        <v>1451.1</v>
      </c>
      <c r="D40" s="144">
        <f t="shared" si="2"/>
        <v>1934.8000000000002</v>
      </c>
      <c r="E40" s="144">
        <f t="shared" si="3"/>
        <v>2418.5</v>
      </c>
      <c r="F40" s="144">
        <f t="shared" si="4"/>
        <v>2902.2</v>
      </c>
      <c r="G40" s="144">
        <f t="shared" si="5"/>
        <v>3385.8999999999996</v>
      </c>
      <c r="H40" s="144">
        <f t="shared" si="19"/>
        <v>3869.6000000000004</v>
      </c>
      <c r="I40" s="144">
        <f t="shared" si="6"/>
        <v>4353.3</v>
      </c>
      <c r="J40" s="439">
        <v>4837</v>
      </c>
      <c r="K40" s="144">
        <f t="shared" si="7"/>
        <v>5320.7000000000007</v>
      </c>
      <c r="L40" s="144">
        <f t="shared" si="8"/>
        <v>5804.4</v>
      </c>
      <c r="M40" s="144">
        <f t="shared" si="9"/>
        <v>6288.1</v>
      </c>
      <c r="N40" s="144">
        <f t="shared" si="10"/>
        <v>6771.7999999999993</v>
      </c>
      <c r="O40" s="144">
        <f t="shared" si="11"/>
        <v>7255.5</v>
      </c>
      <c r="P40" s="144">
        <f t="shared" si="23"/>
        <v>7739.2000000000007</v>
      </c>
      <c r="Q40" s="144">
        <f t="shared" si="24"/>
        <v>8222.9</v>
      </c>
      <c r="R40" s="144">
        <f t="shared" si="25"/>
        <v>8706.6</v>
      </c>
      <c r="S40" s="144">
        <f t="shared" si="12"/>
        <v>9190.2999999999993</v>
      </c>
      <c r="T40" s="144">
        <f t="shared" si="13"/>
        <v>9674</v>
      </c>
      <c r="U40" s="144">
        <f t="shared" si="14"/>
        <v>10157.700000000001</v>
      </c>
      <c r="V40" s="144">
        <f t="shared" si="15"/>
        <v>10641.400000000001</v>
      </c>
      <c r="W40" s="144">
        <f t="shared" si="16"/>
        <v>11125.099999999999</v>
      </c>
      <c r="X40" s="144">
        <f t="shared" si="17"/>
        <v>11608.8</v>
      </c>
      <c r="Y40" s="145">
        <f t="shared" si="18"/>
        <v>12092.5</v>
      </c>
      <c r="Z40" s="145">
        <f t="shared" si="18"/>
        <v>13301.750000000002</v>
      </c>
      <c r="AA40" s="145">
        <f t="shared" si="18"/>
        <v>14511</v>
      </c>
      <c r="AB40" s="145">
        <f t="shared" si="18"/>
        <v>15720.25</v>
      </c>
      <c r="AC40" s="145">
        <f t="shared" si="18"/>
        <v>16929.5</v>
      </c>
      <c r="AD40" s="145">
        <f t="shared" si="18"/>
        <v>18138.75</v>
      </c>
      <c r="AE40" s="268" t="s">
        <v>339</v>
      </c>
      <c r="AF40" s="269" t="s">
        <v>340</v>
      </c>
    </row>
    <row r="41" spans="1:32" ht="15.75">
      <c r="A41" s="601"/>
      <c r="B41" s="467" t="s">
        <v>298</v>
      </c>
      <c r="C41" s="144">
        <f t="shared" si="1"/>
        <v>1451.1</v>
      </c>
      <c r="D41" s="144">
        <f t="shared" si="2"/>
        <v>1934.8000000000002</v>
      </c>
      <c r="E41" s="144">
        <f t="shared" si="3"/>
        <v>2418.5</v>
      </c>
      <c r="F41" s="144">
        <f t="shared" si="4"/>
        <v>2902.2</v>
      </c>
      <c r="G41" s="144">
        <f t="shared" si="5"/>
        <v>3385.8999999999996</v>
      </c>
      <c r="H41" s="144">
        <f t="shared" si="19"/>
        <v>3869.6000000000004</v>
      </c>
      <c r="I41" s="144">
        <f t="shared" si="6"/>
        <v>4353.3</v>
      </c>
      <c r="J41" s="439">
        <v>4837</v>
      </c>
      <c r="K41" s="144">
        <f t="shared" si="7"/>
        <v>5320.7000000000007</v>
      </c>
      <c r="L41" s="144">
        <f t="shared" si="8"/>
        <v>5804.4</v>
      </c>
      <c r="M41" s="144">
        <f t="shared" si="9"/>
        <v>6288.1</v>
      </c>
      <c r="N41" s="144">
        <f t="shared" si="10"/>
        <v>6771.7999999999993</v>
      </c>
      <c r="O41" s="144">
        <f t="shared" si="11"/>
        <v>7255.5</v>
      </c>
      <c r="P41" s="144">
        <f t="shared" si="23"/>
        <v>7739.2000000000007</v>
      </c>
      <c r="Q41" s="144">
        <f t="shared" si="24"/>
        <v>8222.9</v>
      </c>
      <c r="R41" s="144">
        <f t="shared" si="25"/>
        <v>8706.6</v>
      </c>
      <c r="S41" s="144">
        <f t="shared" si="12"/>
        <v>9190.2999999999993</v>
      </c>
      <c r="T41" s="144">
        <f t="shared" si="13"/>
        <v>9674</v>
      </c>
      <c r="U41" s="144">
        <f t="shared" si="14"/>
        <v>10157.700000000001</v>
      </c>
      <c r="V41" s="144">
        <f t="shared" si="15"/>
        <v>10641.400000000001</v>
      </c>
      <c r="W41" s="144">
        <f t="shared" si="16"/>
        <v>11125.099999999999</v>
      </c>
      <c r="X41" s="144">
        <f t="shared" si="17"/>
        <v>11608.8</v>
      </c>
      <c r="Y41" s="145">
        <f t="shared" si="18"/>
        <v>12092.5</v>
      </c>
      <c r="Z41" s="145">
        <f t="shared" si="18"/>
        <v>13301.750000000002</v>
      </c>
      <c r="AA41" s="145">
        <f t="shared" si="18"/>
        <v>14511</v>
      </c>
      <c r="AB41" s="145">
        <f t="shared" si="18"/>
        <v>15720.25</v>
      </c>
      <c r="AC41" s="145">
        <f t="shared" si="18"/>
        <v>16929.5</v>
      </c>
      <c r="AD41" s="145">
        <f t="shared" si="18"/>
        <v>18138.75</v>
      </c>
      <c r="AE41" s="268" t="s">
        <v>353</v>
      </c>
      <c r="AF41" s="269" t="s">
        <v>332</v>
      </c>
    </row>
    <row r="42" spans="1:32" ht="31.5">
      <c r="A42" s="601"/>
      <c r="B42" s="467" t="s">
        <v>299</v>
      </c>
      <c r="C42" s="144">
        <f t="shared" si="1"/>
        <v>1451.1</v>
      </c>
      <c r="D42" s="144">
        <f t="shared" si="2"/>
        <v>1934.8000000000002</v>
      </c>
      <c r="E42" s="144">
        <f t="shared" si="3"/>
        <v>2418.5</v>
      </c>
      <c r="F42" s="144">
        <f t="shared" si="4"/>
        <v>2902.2</v>
      </c>
      <c r="G42" s="144">
        <f t="shared" si="5"/>
        <v>3385.8999999999996</v>
      </c>
      <c r="H42" s="144">
        <f t="shared" si="19"/>
        <v>3869.6000000000004</v>
      </c>
      <c r="I42" s="144">
        <f t="shared" si="6"/>
        <v>4353.3</v>
      </c>
      <c r="J42" s="439">
        <v>4837</v>
      </c>
      <c r="K42" s="144">
        <f t="shared" si="7"/>
        <v>5320.7000000000007</v>
      </c>
      <c r="L42" s="144">
        <f t="shared" si="8"/>
        <v>5804.4</v>
      </c>
      <c r="M42" s="144">
        <f t="shared" si="9"/>
        <v>6288.1</v>
      </c>
      <c r="N42" s="144">
        <f t="shared" si="10"/>
        <v>6771.7999999999993</v>
      </c>
      <c r="O42" s="144">
        <f t="shared" si="11"/>
        <v>7255.5</v>
      </c>
      <c r="P42" s="144">
        <f t="shared" si="23"/>
        <v>7739.2000000000007</v>
      </c>
      <c r="Q42" s="144">
        <f t="shared" si="24"/>
        <v>8222.9</v>
      </c>
      <c r="R42" s="144">
        <f t="shared" si="25"/>
        <v>8706.6</v>
      </c>
      <c r="S42" s="144">
        <f t="shared" si="12"/>
        <v>9190.2999999999993</v>
      </c>
      <c r="T42" s="144">
        <f t="shared" si="13"/>
        <v>9674</v>
      </c>
      <c r="U42" s="144">
        <f t="shared" si="14"/>
        <v>10157.700000000001</v>
      </c>
      <c r="V42" s="144">
        <f t="shared" si="15"/>
        <v>10641.400000000001</v>
      </c>
      <c r="W42" s="144">
        <f t="shared" si="16"/>
        <v>11125.099999999999</v>
      </c>
      <c r="X42" s="144">
        <f t="shared" si="17"/>
        <v>11608.8</v>
      </c>
      <c r="Y42" s="145">
        <f t="shared" si="18"/>
        <v>12092.5</v>
      </c>
      <c r="Z42" s="145">
        <f t="shared" si="18"/>
        <v>13301.750000000002</v>
      </c>
      <c r="AA42" s="145">
        <f t="shared" si="18"/>
        <v>14511</v>
      </c>
      <c r="AB42" s="145">
        <f t="shared" si="18"/>
        <v>15720.25</v>
      </c>
      <c r="AC42" s="145">
        <f t="shared" si="18"/>
        <v>16929.5</v>
      </c>
      <c r="AD42" s="145">
        <f t="shared" si="18"/>
        <v>18138.75</v>
      </c>
      <c r="AE42" s="268" t="s">
        <v>339</v>
      </c>
      <c r="AF42" s="269" t="s">
        <v>290</v>
      </c>
    </row>
    <row r="43" spans="1:32" ht="32.25" thickBot="1">
      <c r="A43" s="601"/>
      <c r="B43" s="468" t="s">
        <v>354</v>
      </c>
      <c r="C43" s="130">
        <f t="shared" si="1"/>
        <v>1451.1</v>
      </c>
      <c r="D43" s="130">
        <f t="shared" si="2"/>
        <v>1934.8000000000002</v>
      </c>
      <c r="E43" s="130">
        <f t="shared" si="3"/>
        <v>2418.5</v>
      </c>
      <c r="F43" s="130">
        <f t="shared" si="4"/>
        <v>2902.2</v>
      </c>
      <c r="G43" s="130">
        <f t="shared" si="5"/>
        <v>3385.8999999999996</v>
      </c>
      <c r="H43" s="130">
        <f t="shared" si="19"/>
        <v>3869.6000000000004</v>
      </c>
      <c r="I43" s="130">
        <f t="shared" si="6"/>
        <v>4353.3</v>
      </c>
      <c r="J43" s="439">
        <v>4837</v>
      </c>
      <c r="K43" s="130">
        <f t="shared" si="7"/>
        <v>5320.7000000000007</v>
      </c>
      <c r="L43" s="130">
        <f t="shared" si="8"/>
        <v>5804.4</v>
      </c>
      <c r="M43" s="130">
        <f t="shared" si="9"/>
        <v>6288.1</v>
      </c>
      <c r="N43" s="130">
        <f t="shared" si="10"/>
        <v>6771.7999999999993</v>
      </c>
      <c r="O43" s="130">
        <f t="shared" si="11"/>
        <v>7255.5</v>
      </c>
      <c r="P43" s="130">
        <f t="shared" si="23"/>
        <v>7739.2000000000007</v>
      </c>
      <c r="Q43" s="130">
        <f t="shared" si="24"/>
        <v>8222.9</v>
      </c>
      <c r="R43" s="130">
        <f t="shared" si="25"/>
        <v>8706.6</v>
      </c>
      <c r="S43" s="130">
        <f t="shared" si="12"/>
        <v>9190.2999999999993</v>
      </c>
      <c r="T43" s="130">
        <f t="shared" si="13"/>
        <v>9674</v>
      </c>
      <c r="U43" s="130">
        <f t="shared" si="14"/>
        <v>10157.700000000001</v>
      </c>
      <c r="V43" s="130">
        <f t="shared" si="15"/>
        <v>10641.400000000001</v>
      </c>
      <c r="W43" s="130">
        <f t="shared" si="16"/>
        <v>11125.099999999999</v>
      </c>
      <c r="X43" s="130">
        <f t="shared" si="17"/>
        <v>11608.8</v>
      </c>
      <c r="Y43" s="131">
        <f t="shared" si="18"/>
        <v>12092.5</v>
      </c>
      <c r="Z43" s="131">
        <f t="shared" si="18"/>
        <v>13301.750000000002</v>
      </c>
      <c r="AA43" s="131">
        <f t="shared" si="18"/>
        <v>14511</v>
      </c>
      <c r="AB43" s="131">
        <f t="shared" si="18"/>
        <v>15720.25</v>
      </c>
      <c r="AC43" s="131">
        <f t="shared" si="18"/>
        <v>16929.5</v>
      </c>
      <c r="AD43" s="131">
        <f t="shared" si="18"/>
        <v>18138.75</v>
      </c>
      <c r="AE43" s="270" t="s">
        <v>355</v>
      </c>
      <c r="AF43" s="271" t="s">
        <v>356</v>
      </c>
    </row>
    <row r="44" spans="1:32" s="458" customFormat="1" ht="16.5" thickBot="1">
      <c r="A44" s="469"/>
      <c r="B44" s="465"/>
      <c r="C44" s="207"/>
      <c r="D44" s="207"/>
      <c r="E44" s="207"/>
      <c r="F44" s="207"/>
      <c r="G44" s="207"/>
      <c r="H44" s="207"/>
      <c r="I44" s="207"/>
      <c r="J44" s="492"/>
      <c r="K44" s="207"/>
      <c r="L44" s="207"/>
      <c r="M44" s="207"/>
      <c r="N44" s="207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463"/>
      <c r="Z44" s="463"/>
      <c r="AA44" s="463"/>
      <c r="AB44" s="463"/>
      <c r="AC44" s="463"/>
      <c r="AD44" s="463"/>
      <c r="AE44" s="470"/>
      <c r="AF44" s="471"/>
    </row>
    <row r="45" spans="1:32" ht="15.75">
      <c r="A45" s="695">
        <v>4</v>
      </c>
      <c r="B45" s="155" t="s">
        <v>130</v>
      </c>
      <c r="C45" s="460">
        <f t="shared" si="1"/>
        <v>1512</v>
      </c>
      <c r="D45" s="460">
        <f t="shared" si="2"/>
        <v>2016</v>
      </c>
      <c r="E45" s="460">
        <f t="shared" si="3"/>
        <v>2520</v>
      </c>
      <c r="F45" s="460">
        <f t="shared" si="4"/>
        <v>3024</v>
      </c>
      <c r="G45" s="460">
        <f t="shared" si="5"/>
        <v>3528</v>
      </c>
      <c r="H45" s="460">
        <f t="shared" si="19"/>
        <v>4032</v>
      </c>
      <c r="I45" s="460">
        <f t="shared" si="6"/>
        <v>4536</v>
      </c>
      <c r="J45" s="439">
        <v>5040</v>
      </c>
      <c r="K45" s="460">
        <f t="shared" si="7"/>
        <v>5544</v>
      </c>
      <c r="L45" s="460">
        <f t="shared" si="8"/>
        <v>6048</v>
      </c>
      <c r="M45" s="460">
        <f t="shared" si="9"/>
        <v>6552</v>
      </c>
      <c r="N45" s="460">
        <f t="shared" si="10"/>
        <v>7056</v>
      </c>
      <c r="O45" s="460">
        <f t="shared" si="11"/>
        <v>7560</v>
      </c>
      <c r="P45" s="460">
        <f t="shared" si="23"/>
        <v>8064</v>
      </c>
      <c r="Q45" s="460">
        <f t="shared" si="24"/>
        <v>8568</v>
      </c>
      <c r="R45" s="460">
        <f t="shared" si="25"/>
        <v>9072</v>
      </c>
      <c r="S45" s="460">
        <f t="shared" si="12"/>
        <v>9576</v>
      </c>
      <c r="T45" s="460">
        <f t="shared" si="13"/>
        <v>10080</v>
      </c>
      <c r="U45" s="460">
        <f t="shared" si="14"/>
        <v>10584</v>
      </c>
      <c r="V45" s="460">
        <f t="shared" si="15"/>
        <v>11088</v>
      </c>
      <c r="W45" s="460">
        <f t="shared" si="16"/>
        <v>11592</v>
      </c>
      <c r="X45" s="460">
        <f t="shared" si="17"/>
        <v>12096</v>
      </c>
      <c r="Y45" s="462">
        <f t="shared" si="18"/>
        <v>12600</v>
      </c>
      <c r="Z45" s="462">
        <f t="shared" si="18"/>
        <v>13860</v>
      </c>
      <c r="AA45" s="462">
        <f t="shared" si="18"/>
        <v>15120</v>
      </c>
      <c r="AB45" s="462">
        <f t="shared" si="18"/>
        <v>16380</v>
      </c>
      <c r="AC45" s="462">
        <f t="shared" si="18"/>
        <v>17640</v>
      </c>
      <c r="AD45" s="462">
        <f t="shared" si="18"/>
        <v>18900</v>
      </c>
      <c r="AE45" s="268" t="s">
        <v>331</v>
      </c>
      <c r="AF45" s="459" t="s">
        <v>332</v>
      </c>
    </row>
    <row r="46" spans="1:32" ht="15.75">
      <c r="A46" s="660"/>
      <c r="B46" s="467" t="s">
        <v>300</v>
      </c>
      <c r="C46" s="144">
        <f t="shared" si="1"/>
        <v>1512</v>
      </c>
      <c r="D46" s="144">
        <f t="shared" si="2"/>
        <v>2016</v>
      </c>
      <c r="E46" s="144">
        <f t="shared" si="3"/>
        <v>2520</v>
      </c>
      <c r="F46" s="144">
        <f t="shared" si="4"/>
        <v>3024</v>
      </c>
      <c r="G46" s="144">
        <f t="shared" si="5"/>
        <v>3528</v>
      </c>
      <c r="H46" s="144">
        <f t="shared" si="19"/>
        <v>4032</v>
      </c>
      <c r="I46" s="144">
        <f t="shared" si="6"/>
        <v>4536</v>
      </c>
      <c r="J46" s="439">
        <v>5040</v>
      </c>
      <c r="K46" s="144">
        <f t="shared" si="7"/>
        <v>5544</v>
      </c>
      <c r="L46" s="144">
        <f t="shared" si="8"/>
        <v>6048</v>
      </c>
      <c r="M46" s="144">
        <f t="shared" si="9"/>
        <v>6552</v>
      </c>
      <c r="N46" s="144">
        <f t="shared" si="10"/>
        <v>7056</v>
      </c>
      <c r="O46" s="144">
        <f t="shared" si="11"/>
        <v>7560</v>
      </c>
      <c r="P46" s="144">
        <f t="shared" si="23"/>
        <v>8064</v>
      </c>
      <c r="Q46" s="144">
        <f t="shared" si="24"/>
        <v>8568</v>
      </c>
      <c r="R46" s="144">
        <f t="shared" si="25"/>
        <v>9072</v>
      </c>
      <c r="S46" s="144">
        <f t="shared" si="12"/>
        <v>9576</v>
      </c>
      <c r="T46" s="144">
        <f t="shared" si="13"/>
        <v>10080</v>
      </c>
      <c r="U46" s="144">
        <f t="shared" si="14"/>
        <v>10584</v>
      </c>
      <c r="V46" s="144">
        <f t="shared" si="15"/>
        <v>11088</v>
      </c>
      <c r="W46" s="144">
        <f t="shared" si="16"/>
        <v>11592</v>
      </c>
      <c r="X46" s="144">
        <f t="shared" si="17"/>
        <v>12096</v>
      </c>
      <c r="Y46" s="145">
        <f t="shared" si="18"/>
        <v>12600</v>
      </c>
      <c r="Z46" s="145">
        <f t="shared" si="18"/>
        <v>13860</v>
      </c>
      <c r="AA46" s="145">
        <f t="shared" si="18"/>
        <v>15120</v>
      </c>
      <c r="AB46" s="145">
        <f t="shared" si="18"/>
        <v>16380</v>
      </c>
      <c r="AC46" s="145">
        <f t="shared" si="18"/>
        <v>17640</v>
      </c>
      <c r="AD46" s="145">
        <f t="shared" si="18"/>
        <v>18900</v>
      </c>
      <c r="AE46" s="268" t="s">
        <v>334</v>
      </c>
      <c r="AF46" s="269" t="s">
        <v>335</v>
      </c>
    </row>
    <row r="47" spans="1:32" ht="15.75">
      <c r="A47" s="660"/>
      <c r="B47" s="467" t="s">
        <v>301</v>
      </c>
      <c r="C47" s="144">
        <f t="shared" si="1"/>
        <v>1512</v>
      </c>
      <c r="D47" s="144">
        <f t="shared" si="2"/>
        <v>2016</v>
      </c>
      <c r="E47" s="144">
        <f t="shared" si="3"/>
        <v>2520</v>
      </c>
      <c r="F47" s="144">
        <f t="shared" si="4"/>
        <v>3024</v>
      </c>
      <c r="G47" s="144">
        <f t="shared" si="5"/>
        <v>3528</v>
      </c>
      <c r="H47" s="144">
        <f t="shared" si="19"/>
        <v>4032</v>
      </c>
      <c r="I47" s="144">
        <f t="shared" si="6"/>
        <v>4536</v>
      </c>
      <c r="J47" s="439">
        <v>5040</v>
      </c>
      <c r="K47" s="144">
        <f t="shared" si="7"/>
        <v>5544</v>
      </c>
      <c r="L47" s="144">
        <f t="shared" si="8"/>
        <v>6048</v>
      </c>
      <c r="M47" s="144">
        <f t="shared" si="9"/>
        <v>6552</v>
      </c>
      <c r="N47" s="144">
        <f t="shared" si="10"/>
        <v>7056</v>
      </c>
      <c r="O47" s="144">
        <f t="shared" si="11"/>
        <v>7560</v>
      </c>
      <c r="P47" s="144">
        <f t="shared" si="23"/>
        <v>8064</v>
      </c>
      <c r="Q47" s="144">
        <f t="shared" si="24"/>
        <v>8568</v>
      </c>
      <c r="R47" s="144">
        <f t="shared" si="25"/>
        <v>9072</v>
      </c>
      <c r="S47" s="144">
        <f t="shared" si="12"/>
        <v>9576</v>
      </c>
      <c r="T47" s="144">
        <f t="shared" si="13"/>
        <v>10080</v>
      </c>
      <c r="U47" s="144">
        <f t="shared" si="14"/>
        <v>10584</v>
      </c>
      <c r="V47" s="144">
        <f t="shared" si="15"/>
        <v>11088</v>
      </c>
      <c r="W47" s="144">
        <f t="shared" si="16"/>
        <v>11592</v>
      </c>
      <c r="X47" s="144">
        <f t="shared" si="17"/>
        <v>12096</v>
      </c>
      <c r="Y47" s="145">
        <f t="shared" si="18"/>
        <v>12600</v>
      </c>
      <c r="Z47" s="145">
        <f t="shared" si="18"/>
        <v>13860</v>
      </c>
      <c r="AA47" s="145">
        <f t="shared" si="18"/>
        <v>15120</v>
      </c>
      <c r="AB47" s="145">
        <f t="shared" si="18"/>
        <v>16380</v>
      </c>
      <c r="AC47" s="145">
        <f t="shared" si="18"/>
        <v>17640</v>
      </c>
      <c r="AD47" s="145">
        <f t="shared" si="18"/>
        <v>18900</v>
      </c>
      <c r="AE47" s="268" t="s">
        <v>331</v>
      </c>
      <c r="AF47" s="269" t="s">
        <v>332</v>
      </c>
    </row>
    <row r="48" spans="1:32" ht="15.75">
      <c r="A48" s="660"/>
      <c r="B48" s="467" t="s">
        <v>302</v>
      </c>
      <c r="C48" s="144">
        <f t="shared" si="1"/>
        <v>1512</v>
      </c>
      <c r="D48" s="144">
        <f t="shared" si="2"/>
        <v>2016</v>
      </c>
      <c r="E48" s="144">
        <f t="shared" si="3"/>
        <v>2520</v>
      </c>
      <c r="F48" s="144">
        <f t="shared" si="4"/>
        <v>3024</v>
      </c>
      <c r="G48" s="144">
        <f t="shared" si="5"/>
        <v>3528</v>
      </c>
      <c r="H48" s="144">
        <f t="shared" si="19"/>
        <v>4032</v>
      </c>
      <c r="I48" s="144">
        <f t="shared" si="6"/>
        <v>4536</v>
      </c>
      <c r="J48" s="439">
        <v>5040</v>
      </c>
      <c r="K48" s="144">
        <f t="shared" si="7"/>
        <v>5544</v>
      </c>
      <c r="L48" s="144">
        <f t="shared" si="8"/>
        <v>6048</v>
      </c>
      <c r="M48" s="144">
        <f t="shared" si="9"/>
        <v>6552</v>
      </c>
      <c r="N48" s="144">
        <f t="shared" si="10"/>
        <v>7056</v>
      </c>
      <c r="O48" s="144">
        <f t="shared" si="11"/>
        <v>7560</v>
      </c>
      <c r="P48" s="144">
        <f t="shared" si="23"/>
        <v>8064</v>
      </c>
      <c r="Q48" s="144">
        <f t="shared" si="24"/>
        <v>8568</v>
      </c>
      <c r="R48" s="144">
        <f t="shared" si="25"/>
        <v>9072</v>
      </c>
      <c r="S48" s="144">
        <f t="shared" si="12"/>
        <v>9576</v>
      </c>
      <c r="T48" s="144">
        <f t="shared" si="13"/>
        <v>10080</v>
      </c>
      <c r="U48" s="144">
        <f t="shared" si="14"/>
        <v>10584</v>
      </c>
      <c r="V48" s="144">
        <f t="shared" si="15"/>
        <v>11088</v>
      </c>
      <c r="W48" s="144">
        <f t="shared" si="16"/>
        <v>11592</v>
      </c>
      <c r="X48" s="144">
        <f t="shared" si="17"/>
        <v>12096</v>
      </c>
      <c r="Y48" s="145">
        <f t="shared" si="18"/>
        <v>12600</v>
      </c>
      <c r="Z48" s="145">
        <f t="shared" si="18"/>
        <v>13860</v>
      </c>
      <c r="AA48" s="145">
        <f t="shared" si="18"/>
        <v>15120</v>
      </c>
      <c r="AB48" s="145">
        <f t="shared" si="18"/>
        <v>16380</v>
      </c>
      <c r="AC48" s="145">
        <f t="shared" si="18"/>
        <v>17640</v>
      </c>
      <c r="AD48" s="145">
        <f t="shared" si="18"/>
        <v>18900</v>
      </c>
      <c r="AE48" s="268" t="s">
        <v>334</v>
      </c>
      <c r="AF48" s="269" t="s">
        <v>335</v>
      </c>
    </row>
    <row r="49" spans="1:32" ht="15.75">
      <c r="A49" s="660"/>
      <c r="B49" s="467" t="s">
        <v>357</v>
      </c>
      <c r="C49" s="144">
        <f t="shared" si="1"/>
        <v>1512</v>
      </c>
      <c r="D49" s="144">
        <f t="shared" si="2"/>
        <v>2016</v>
      </c>
      <c r="E49" s="144">
        <f t="shared" si="3"/>
        <v>2520</v>
      </c>
      <c r="F49" s="144">
        <f t="shared" si="4"/>
        <v>3024</v>
      </c>
      <c r="G49" s="144">
        <f t="shared" si="5"/>
        <v>3528</v>
      </c>
      <c r="H49" s="144">
        <f t="shared" si="19"/>
        <v>4032</v>
      </c>
      <c r="I49" s="144">
        <f t="shared" si="6"/>
        <v>4536</v>
      </c>
      <c r="J49" s="439">
        <v>5040</v>
      </c>
      <c r="K49" s="144">
        <f t="shared" si="7"/>
        <v>5544</v>
      </c>
      <c r="L49" s="144">
        <f t="shared" si="8"/>
        <v>6048</v>
      </c>
      <c r="M49" s="144">
        <f t="shared" si="9"/>
        <v>6552</v>
      </c>
      <c r="N49" s="144">
        <f t="shared" si="10"/>
        <v>7056</v>
      </c>
      <c r="O49" s="144">
        <f t="shared" si="11"/>
        <v>7560</v>
      </c>
      <c r="P49" s="144">
        <f t="shared" si="23"/>
        <v>8064</v>
      </c>
      <c r="Q49" s="144">
        <f t="shared" si="24"/>
        <v>8568</v>
      </c>
      <c r="R49" s="144">
        <f t="shared" si="25"/>
        <v>9072</v>
      </c>
      <c r="S49" s="144">
        <f t="shared" si="12"/>
        <v>9576</v>
      </c>
      <c r="T49" s="144">
        <f t="shared" si="13"/>
        <v>10080</v>
      </c>
      <c r="U49" s="144">
        <f t="shared" si="14"/>
        <v>10584</v>
      </c>
      <c r="V49" s="144">
        <f t="shared" si="15"/>
        <v>11088</v>
      </c>
      <c r="W49" s="144">
        <f t="shared" si="16"/>
        <v>11592</v>
      </c>
      <c r="X49" s="144">
        <f t="shared" si="17"/>
        <v>12096</v>
      </c>
      <c r="Y49" s="145">
        <f t="shared" si="18"/>
        <v>12600</v>
      </c>
      <c r="Z49" s="145">
        <f t="shared" si="18"/>
        <v>13860</v>
      </c>
      <c r="AA49" s="145">
        <f t="shared" si="18"/>
        <v>15120</v>
      </c>
      <c r="AB49" s="145">
        <f t="shared" si="18"/>
        <v>16380</v>
      </c>
      <c r="AC49" s="145">
        <f t="shared" si="18"/>
        <v>17640</v>
      </c>
      <c r="AD49" s="145">
        <f t="shared" si="18"/>
        <v>18900</v>
      </c>
      <c r="AE49" s="268" t="s">
        <v>331</v>
      </c>
      <c r="AF49" s="269" t="s">
        <v>332</v>
      </c>
    </row>
    <row r="50" spans="1:32" ht="15.75">
      <c r="A50" s="660"/>
      <c r="B50" s="467" t="s">
        <v>303</v>
      </c>
      <c r="C50" s="144">
        <f t="shared" si="1"/>
        <v>1512</v>
      </c>
      <c r="D50" s="144">
        <f t="shared" si="2"/>
        <v>2016</v>
      </c>
      <c r="E50" s="144">
        <f t="shared" si="3"/>
        <v>2520</v>
      </c>
      <c r="F50" s="144">
        <f t="shared" si="4"/>
        <v>3024</v>
      </c>
      <c r="G50" s="144">
        <f t="shared" si="5"/>
        <v>3528</v>
      </c>
      <c r="H50" s="144">
        <f t="shared" si="19"/>
        <v>4032</v>
      </c>
      <c r="I50" s="144">
        <f t="shared" si="6"/>
        <v>4536</v>
      </c>
      <c r="J50" s="439">
        <v>5040</v>
      </c>
      <c r="K50" s="144">
        <f t="shared" si="7"/>
        <v>5544</v>
      </c>
      <c r="L50" s="144">
        <f t="shared" si="8"/>
        <v>6048</v>
      </c>
      <c r="M50" s="144">
        <f t="shared" si="9"/>
        <v>6552</v>
      </c>
      <c r="N50" s="144">
        <f t="shared" si="10"/>
        <v>7056</v>
      </c>
      <c r="O50" s="144">
        <f t="shared" si="11"/>
        <v>7560</v>
      </c>
      <c r="P50" s="144">
        <f t="shared" si="23"/>
        <v>8064</v>
      </c>
      <c r="Q50" s="144">
        <f t="shared" si="24"/>
        <v>8568</v>
      </c>
      <c r="R50" s="144">
        <f t="shared" si="25"/>
        <v>9072</v>
      </c>
      <c r="S50" s="144">
        <f t="shared" si="12"/>
        <v>9576</v>
      </c>
      <c r="T50" s="144">
        <f t="shared" si="13"/>
        <v>10080</v>
      </c>
      <c r="U50" s="144">
        <f t="shared" si="14"/>
        <v>10584</v>
      </c>
      <c r="V50" s="144">
        <f t="shared" si="15"/>
        <v>11088</v>
      </c>
      <c r="W50" s="144">
        <f t="shared" si="16"/>
        <v>11592</v>
      </c>
      <c r="X50" s="144">
        <f t="shared" si="17"/>
        <v>12096</v>
      </c>
      <c r="Y50" s="145">
        <f>J50*2.5</f>
        <v>12600</v>
      </c>
      <c r="Z50" s="145">
        <f t="shared" si="18"/>
        <v>13860</v>
      </c>
      <c r="AA50" s="145">
        <f t="shared" si="18"/>
        <v>15120</v>
      </c>
      <c r="AB50" s="145">
        <f t="shared" si="18"/>
        <v>16380</v>
      </c>
      <c r="AC50" s="145">
        <f t="shared" si="18"/>
        <v>17640</v>
      </c>
      <c r="AD50" s="145">
        <f t="shared" si="18"/>
        <v>18900</v>
      </c>
      <c r="AE50" s="268" t="s">
        <v>334</v>
      </c>
      <c r="AF50" s="269" t="s">
        <v>335</v>
      </c>
    </row>
    <row r="51" spans="1:32" ht="15.75">
      <c r="A51" s="663"/>
      <c r="B51" s="467" t="s">
        <v>132</v>
      </c>
      <c r="C51" s="144">
        <f t="shared" si="1"/>
        <v>1512</v>
      </c>
      <c r="D51" s="144">
        <f t="shared" si="2"/>
        <v>2016</v>
      </c>
      <c r="E51" s="144">
        <f t="shared" si="3"/>
        <v>2520</v>
      </c>
      <c r="F51" s="144">
        <f t="shared" si="4"/>
        <v>3024</v>
      </c>
      <c r="G51" s="144">
        <f t="shared" si="5"/>
        <v>3528</v>
      </c>
      <c r="H51" s="144">
        <f t="shared" si="19"/>
        <v>4032</v>
      </c>
      <c r="I51" s="144">
        <f t="shared" si="6"/>
        <v>4536</v>
      </c>
      <c r="J51" s="439">
        <v>5040</v>
      </c>
      <c r="K51" s="144">
        <f t="shared" si="7"/>
        <v>5544</v>
      </c>
      <c r="L51" s="144">
        <f t="shared" si="8"/>
        <v>6048</v>
      </c>
      <c r="M51" s="144">
        <f t="shared" si="9"/>
        <v>6552</v>
      </c>
      <c r="N51" s="144">
        <f t="shared" si="10"/>
        <v>7056</v>
      </c>
      <c r="O51" s="144">
        <f t="shared" si="11"/>
        <v>7560</v>
      </c>
      <c r="P51" s="144">
        <f t="shared" si="23"/>
        <v>8064</v>
      </c>
      <c r="Q51" s="144">
        <f t="shared" si="24"/>
        <v>8568</v>
      </c>
      <c r="R51" s="144">
        <f t="shared" si="25"/>
        <v>9072</v>
      </c>
      <c r="S51" s="144">
        <f t="shared" si="12"/>
        <v>9576</v>
      </c>
      <c r="T51" s="144">
        <f t="shared" si="13"/>
        <v>10080</v>
      </c>
      <c r="U51" s="144">
        <f t="shared" si="14"/>
        <v>10584</v>
      </c>
      <c r="V51" s="144">
        <f t="shared" si="15"/>
        <v>11088</v>
      </c>
      <c r="W51" s="144">
        <f t="shared" si="16"/>
        <v>11592</v>
      </c>
      <c r="X51" s="144">
        <f t="shared" si="17"/>
        <v>12096</v>
      </c>
      <c r="Y51" s="145">
        <f t="shared" si="18"/>
        <v>12600</v>
      </c>
      <c r="Z51" s="145">
        <f t="shared" si="18"/>
        <v>13860</v>
      </c>
      <c r="AA51" s="145">
        <f t="shared" si="18"/>
        <v>15120</v>
      </c>
      <c r="AB51" s="145">
        <f t="shared" si="18"/>
        <v>16380</v>
      </c>
      <c r="AC51" s="145">
        <f t="shared" si="18"/>
        <v>17640</v>
      </c>
      <c r="AD51" s="145">
        <f t="shared" si="18"/>
        <v>18900</v>
      </c>
      <c r="AE51" s="268" t="s">
        <v>331</v>
      </c>
      <c r="AF51" s="269" t="s">
        <v>332</v>
      </c>
    </row>
    <row r="52" spans="1:32" ht="15.75">
      <c r="A52" s="663"/>
      <c r="B52" s="467" t="s">
        <v>358</v>
      </c>
      <c r="C52" s="144">
        <f t="shared" si="1"/>
        <v>1512</v>
      </c>
      <c r="D52" s="144">
        <f t="shared" si="2"/>
        <v>2016</v>
      </c>
      <c r="E52" s="144">
        <f t="shared" si="3"/>
        <v>2520</v>
      </c>
      <c r="F52" s="144">
        <f t="shared" si="4"/>
        <v>3024</v>
      </c>
      <c r="G52" s="144">
        <f t="shared" si="5"/>
        <v>3528</v>
      </c>
      <c r="H52" s="144">
        <f t="shared" si="19"/>
        <v>4032</v>
      </c>
      <c r="I52" s="144">
        <f t="shared" si="6"/>
        <v>4536</v>
      </c>
      <c r="J52" s="439">
        <v>5040</v>
      </c>
      <c r="K52" s="144">
        <f t="shared" si="7"/>
        <v>5544</v>
      </c>
      <c r="L52" s="144">
        <f t="shared" si="8"/>
        <v>6048</v>
      </c>
      <c r="M52" s="144">
        <f t="shared" si="9"/>
        <v>6552</v>
      </c>
      <c r="N52" s="144">
        <f t="shared" si="10"/>
        <v>7056</v>
      </c>
      <c r="O52" s="144">
        <f t="shared" si="11"/>
        <v>7560</v>
      </c>
      <c r="P52" s="144">
        <f t="shared" si="23"/>
        <v>8064</v>
      </c>
      <c r="Q52" s="144">
        <f t="shared" si="24"/>
        <v>8568</v>
      </c>
      <c r="R52" s="144">
        <f t="shared" si="25"/>
        <v>9072</v>
      </c>
      <c r="S52" s="144">
        <f t="shared" si="12"/>
        <v>9576</v>
      </c>
      <c r="T52" s="144">
        <f t="shared" si="13"/>
        <v>10080</v>
      </c>
      <c r="U52" s="144">
        <f t="shared" si="14"/>
        <v>10584</v>
      </c>
      <c r="V52" s="144">
        <f t="shared" si="15"/>
        <v>11088</v>
      </c>
      <c r="W52" s="144">
        <f t="shared" si="16"/>
        <v>11592</v>
      </c>
      <c r="X52" s="144">
        <f t="shared" si="17"/>
        <v>12096</v>
      </c>
      <c r="Y52" s="145">
        <f t="shared" si="18"/>
        <v>12600</v>
      </c>
      <c r="Z52" s="145">
        <f t="shared" si="18"/>
        <v>13860</v>
      </c>
      <c r="AA52" s="145">
        <f t="shared" si="18"/>
        <v>15120</v>
      </c>
      <c r="AB52" s="145">
        <f t="shared" si="18"/>
        <v>16380</v>
      </c>
      <c r="AC52" s="145">
        <f t="shared" si="18"/>
        <v>17640</v>
      </c>
      <c r="AD52" s="145">
        <f t="shared" si="18"/>
        <v>18900</v>
      </c>
      <c r="AE52" s="268" t="s">
        <v>331</v>
      </c>
      <c r="AF52" s="269" t="s">
        <v>332</v>
      </c>
    </row>
    <row r="53" spans="1:32" ht="15.75">
      <c r="A53" s="663"/>
      <c r="B53" s="473" t="s">
        <v>359</v>
      </c>
      <c r="C53" s="144">
        <f t="shared" si="1"/>
        <v>1512</v>
      </c>
      <c r="D53" s="144">
        <f t="shared" si="2"/>
        <v>2016</v>
      </c>
      <c r="E53" s="144">
        <f t="shared" si="3"/>
        <v>2520</v>
      </c>
      <c r="F53" s="144">
        <f t="shared" si="4"/>
        <v>3024</v>
      </c>
      <c r="G53" s="144">
        <f t="shared" si="5"/>
        <v>3528</v>
      </c>
      <c r="H53" s="144">
        <f t="shared" si="19"/>
        <v>4032</v>
      </c>
      <c r="I53" s="144">
        <f t="shared" si="6"/>
        <v>4536</v>
      </c>
      <c r="J53" s="439">
        <v>5040</v>
      </c>
      <c r="K53" s="144">
        <f t="shared" si="7"/>
        <v>5544</v>
      </c>
      <c r="L53" s="144">
        <f t="shared" si="8"/>
        <v>6048</v>
      </c>
      <c r="M53" s="144">
        <f t="shared" si="9"/>
        <v>6552</v>
      </c>
      <c r="N53" s="144">
        <f t="shared" si="10"/>
        <v>7056</v>
      </c>
      <c r="O53" s="144">
        <f t="shared" si="11"/>
        <v>7560</v>
      </c>
      <c r="P53" s="144">
        <f t="shared" si="23"/>
        <v>8064</v>
      </c>
      <c r="Q53" s="144">
        <f t="shared" si="24"/>
        <v>8568</v>
      </c>
      <c r="R53" s="144">
        <f t="shared" si="25"/>
        <v>9072</v>
      </c>
      <c r="S53" s="144">
        <f t="shared" si="12"/>
        <v>9576</v>
      </c>
      <c r="T53" s="144">
        <f t="shared" si="13"/>
        <v>10080</v>
      </c>
      <c r="U53" s="144">
        <f t="shared" si="14"/>
        <v>10584</v>
      </c>
      <c r="V53" s="144">
        <f t="shared" si="15"/>
        <v>11088</v>
      </c>
      <c r="W53" s="144">
        <f t="shared" si="16"/>
        <v>11592</v>
      </c>
      <c r="X53" s="144">
        <f t="shared" si="17"/>
        <v>12096</v>
      </c>
      <c r="Y53" s="145">
        <f t="shared" si="18"/>
        <v>12600</v>
      </c>
      <c r="Z53" s="145">
        <f t="shared" si="18"/>
        <v>13860</v>
      </c>
      <c r="AA53" s="145">
        <f t="shared" si="18"/>
        <v>15120</v>
      </c>
      <c r="AB53" s="145">
        <f t="shared" si="18"/>
        <v>16380</v>
      </c>
      <c r="AC53" s="145">
        <f t="shared" si="18"/>
        <v>17640</v>
      </c>
      <c r="AD53" s="145">
        <f t="shared" si="18"/>
        <v>18900</v>
      </c>
      <c r="AE53" s="268" t="s">
        <v>331</v>
      </c>
      <c r="AF53" s="269" t="s">
        <v>332</v>
      </c>
    </row>
    <row r="54" spans="1:32" ht="15" customHeight="1">
      <c r="A54" s="663"/>
      <c r="B54" s="670" t="s">
        <v>377</v>
      </c>
      <c r="C54" s="571">
        <f t="shared" si="1"/>
        <v>1512</v>
      </c>
      <c r="D54" s="571">
        <f t="shared" si="2"/>
        <v>2016</v>
      </c>
      <c r="E54" s="571">
        <f t="shared" si="3"/>
        <v>2520</v>
      </c>
      <c r="F54" s="571">
        <f t="shared" si="4"/>
        <v>3024</v>
      </c>
      <c r="G54" s="571">
        <f t="shared" si="5"/>
        <v>3528</v>
      </c>
      <c r="H54" s="571">
        <f t="shared" si="19"/>
        <v>4032</v>
      </c>
      <c r="I54" s="571">
        <f t="shared" si="6"/>
        <v>4536</v>
      </c>
      <c r="J54" s="439">
        <v>5040</v>
      </c>
      <c r="K54" s="571">
        <f t="shared" si="7"/>
        <v>5544</v>
      </c>
      <c r="L54" s="571">
        <f t="shared" si="8"/>
        <v>6048</v>
      </c>
      <c r="M54" s="571">
        <f t="shared" si="9"/>
        <v>6552</v>
      </c>
      <c r="N54" s="571">
        <f t="shared" si="10"/>
        <v>7056</v>
      </c>
      <c r="O54" s="571">
        <f t="shared" si="11"/>
        <v>7560</v>
      </c>
      <c r="P54" s="571">
        <f t="shared" si="23"/>
        <v>8064</v>
      </c>
      <c r="Q54" s="571">
        <f t="shared" si="24"/>
        <v>8568</v>
      </c>
      <c r="R54" s="571">
        <f t="shared" si="25"/>
        <v>9072</v>
      </c>
      <c r="S54" s="571">
        <f t="shared" si="12"/>
        <v>9576</v>
      </c>
      <c r="T54" s="571">
        <f t="shared" si="13"/>
        <v>10080</v>
      </c>
      <c r="U54" s="571">
        <f t="shared" si="14"/>
        <v>10584</v>
      </c>
      <c r="V54" s="571">
        <f t="shared" si="15"/>
        <v>11088</v>
      </c>
      <c r="W54" s="571">
        <f t="shared" si="16"/>
        <v>11592</v>
      </c>
      <c r="X54" s="571">
        <f t="shared" si="17"/>
        <v>12096</v>
      </c>
      <c r="Y54" s="668">
        <f t="shared" si="18"/>
        <v>12600</v>
      </c>
      <c r="Z54" s="668">
        <f t="shared" si="18"/>
        <v>13860</v>
      </c>
      <c r="AA54" s="668">
        <f t="shared" si="18"/>
        <v>15120</v>
      </c>
      <c r="AB54" s="668">
        <f t="shared" si="18"/>
        <v>16380</v>
      </c>
      <c r="AC54" s="668">
        <f t="shared" si="18"/>
        <v>17640</v>
      </c>
      <c r="AD54" s="668">
        <f t="shared" si="18"/>
        <v>18900</v>
      </c>
      <c r="AE54" s="582" t="s">
        <v>331</v>
      </c>
      <c r="AF54" s="602" t="s">
        <v>332</v>
      </c>
    </row>
    <row r="55" spans="1:32" ht="15" customHeight="1">
      <c r="A55" s="663"/>
      <c r="B55" s="671"/>
      <c r="C55" s="571"/>
      <c r="D55" s="571"/>
      <c r="E55" s="571"/>
      <c r="F55" s="571"/>
      <c r="G55" s="571"/>
      <c r="H55" s="571"/>
      <c r="I55" s="571"/>
      <c r="J55" s="439">
        <v>-200</v>
      </c>
      <c r="K55" s="571"/>
      <c r="L55" s="571"/>
      <c r="M55" s="571"/>
      <c r="N55" s="571"/>
      <c r="O55" s="571"/>
      <c r="P55" s="571"/>
      <c r="Q55" s="571"/>
      <c r="R55" s="571"/>
      <c r="S55" s="571"/>
      <c r="T55" s="571"/>
      <c r="U55" s="571"/>
      <c r="V55" s="571"/>
      <c r="W55" s="571"/>
      <c r="X55" s="571"/>
      <c r="Y55" s="668"/>
      <c r="Z55" s="668"/>
      <c r="AA55" s="668"/>
      <c r="AB55" s="668"/>
      <c r="AC55" s="668"/>
      <c r="AD55" s="668"/>
      <c r="AE55" s="572"/>
      <c r="AF55" s="603"/>
    </row>
    <row r="56" spans="1:32" ht="15.75">
      <c r="A56" s="663"/>
      <c r="B56" s="472" t="s">
        <v>360</v>
      </c>
      <c r="C56" s="144">
        <f t="shared" ref="C56" si="26">J56*0.3</f>
        <v>1512</v>
      </c>
      <c r="D56" s="144">
        <f t="shared" ref="D56" si="27">J56*0.4</f>
        <v>2016</v>
      </c>
      <c r="E56" s="144">
        <f t="shared" ref="E56" si="28">J56*0.5</f>
        <v>2520</v>
      </c>
      <c r="F56" s="144">
        <f t="shared" ref="F56" si="29">J56*0.6</f>
        <v>3024</v>
      </c>
      <c r="G56" s="144">
        <f t="shared" ref="G56" si="30">J56*0.7</f>
        <v>3528</v>
      </c>
      <c r="H56" s="144">
        <f t="shared" ref="H56" si="31">J56*0.8</f>
        <v>4032</v>
      </c>
      <c r="I56" s="144">
        <f t="shared" ref="I56" si="32">J56*0.9</f>
        <v>4536</v>
      </c>
      <c r="J56" s="439">
        <v>5040</v>
      </c>
      <c r="K56" s="144">
        <f t="shared" ref="K56" si="33">J56*1.1</f>
        <v>5544</v>
      </c>
      <c r="L56" s="144">
        <f t="shared" ref="L56" si="34">J56*1.2</f>
        <v>6048</v>
      </c>
      <c r="M56" s="144">
        <f t="shared" ref="M56" si="35">J56*1.3</f>
        <v>6552</v>
      </c>
      <c r="N56" s="144">
        <f t="shared" ref="N56" si="36">J56*1.4</f>
        <v>7056</v>
      </c>
      <c r="O56" s="144">
        <f t="shared" ref="O56" si="37">J56*1.5</f>
        <v>7560</v>
      </c>
      <c r="P56" s="144">
        <f>J56*1.6</f>
        <v>8064</v>
      </c>
      <c r="Q56" s="144">
        <f>J56*1.7</f>
        <v>8568</v>
      </c>
      <c r="R56" s="144">
        <f>J56*1.8</f>
        <v>9072</v>
      </c>
      <c r="S56" s="144">
        <f>J56*1.9</f>
        <v>9576</v>
      </c>
      <c r="T56" s="144">
        <f>J56*2</f>
        <v>10080</v>
      </c>
      <c r="U56" s="144">
        <f>J56*2.1</f>
        <v>10584</v>
      </c>
      <c r="V56" s="144">
        <f>J56*2.2</f>
        <v>11088</v>
      </c>
      <c r="W56" s="144">
        <f>J56*2.3</f>
        <v>11592</v>
      </c>
      <c r="X56" s="144">
        <f>J56*2.4</f>
        <v>12096</v>
      </c>
      <c r="Y56" s="145">
        <f>J56*2.5</f>
        <v>12600</v>
      </c>
      <c r="Z56" s="145">
        <f t="shared" ref="Z56:AD57" si="38">K56*2.5</f>
        <v>13860</v>
      </c>
      <c r="AA56" s="145">
        <f t="shared" si="38"/>
        <v>15120</v>
      </c>
      <c r="AB56" s="145">
        <f t="shared" si="38"/>
        <v>16380</v>
      </c>
      <c r="AC56" s="145">
        <f t="shared" si="38"/>
        <v>17640</v>
      </c>
      <c r="AD56" s="145">
        <f t="shared" si="38"/>
        <v>18900</v>
      </c>
      <c r="AE56" s="272" t="s">
        <v>336</v>
      </c>
      <c r="AF56" s="273" t="s">
        <v>337</v>
      </c>
    </row>
    <row r="57" spans="1:32" ht="16.5" thickBot="1">
      <c r="A57" s="664"/>
      <c r="B57" s="468" t="s">
        <v>361</v>
      </c>
      <c r="C57" s="144">
        <f t="shared" si="1"/>
        <v>1512</v>
      </c>
      <c r="D57" s="144">
        <f t="shared" si="2"/>
        <v>2016</v>
      </c>
      <c r="E57" s="144">
        <f t="shared" si="3"/>
        <v>2520</v>
      </c>
      <c r="F57" s="144">
        <f t="shared" si="4"/>
        <v>3024</v>
      </c>
      <c r="G57" s="144">
        <f t="shared" si="5"/>
        <v>3528</v>
      </c>
      <c r="H57" s="144">
        <f t="shared" si="19"/>
        <v>4032</v>
      </c>
      <c r="I57" s="144">
        <f t="shared" si="6"/>
        <v>4536</v>
      </c>
      <c r="J57" s="439">
        <v>5040</v>
      </c>
      <c r="K57" s="144">
        <f t="shared" si="7"/>
        <v>5544</v>
      </c>
      <c r="L57" s="144">
        <f t="shared" si="8"/>
        <v>6048</v>
      </c>
      <c r="M57" s="144">
        <f t="shared" si="9"/>
        <v>6552</v>
      </c>
      <c r="N57" s="144">
        <f t="shared" si="10"/>
        <v>7056</v>
      </c>
      <c r="O57" s="144">
        <f t="shared" si="11"/>
        <v>7560</v>
      </c>
      <c r="P57" s="144">
        <f>J57*1.6</f>
        <v>8064</v>
      </c>
      <c r="Q57" s="144">
        <f>J57*1.7</f>
        <v>8568</v>
      </c>
      <c r="R57" s="144">
        <f>J57*1.8</f>
        <v>9072</v>
      </c>
      <c r="S57" s="144">
        <f>J57*1.9</f>
        <v>9576</v>
      </c>
      <c r="T57" s="144">
        <f>J57*2</f>
        <v>10080</v>
      </c>
      <c r="U57" s="144">
        <f>J57*2.1</f>
        <v>10584</v>
      </c>
      <c r="V57" s="144">
        <f>J57*2.2</f>
        <v>11088</v>
      </c>
      <c r="W57" s="144">
        <f>J57*2.3</f>
        <v>11592</v>
      </c>
      <c r="X57" s="144">
        <f>J57*2.4</f>
        <v>12096</v>
      </c>
      <c r="Y57" s="145">
        <f>J57*2.5</f>
        <v>12600</v>
      </c>
      <c r="Z57" s="145">
        <f t="shared" si="38"/>
        <v>13860</v>
      </c>
      <c r="AA57" s="145">
        <f t="shared" si="38"/>
        <v>15120</v>
      </c>
      <c r="AB57" s="145">
        <f t="shared" si="38"/>
        <v>16380</v>
      </c>
      <c r="AC57" s="145">
        <f t="shared" si="38"/>
        <v>17640</v>
      </c>
      <c r="AD57" s="145">
        <f t="shared" si="38"/>
        <v>18900</v>
      </c>
      <c r="AE57" s="270" t="s">
        <v>362</v>
      </c>
      <c r="AF57" s="271" t="s">
        <v>332</v>
      </c>
    </row>
    <row r="58" spans="1:32" ht="15.75" thickBot="1">
      <c r="A58" s="672"/>
      <c r="B58" s="673"/>
      <c r="C58" s="673"/>
      <c r="D58" s="673"/>
      <c r="E58" s="673"/>
      <c r="F58" s="673"/>
      <c r="G58" s="673"/>
      <c r="H58" s="673"/>
      <c r="I58" s="673"/>
      <c r="J58" s="673"/>
      <c r="K58" s="673"/>
      <c r="L58" s="673"/>
      <c r="M58" s="673"/>
      <c r="N58" s="673"/>
      <c r="O58" s="673"/>
      <c r="P58" s="673"/>
      <c r="Q58" s="673"/>
      <c r="R58" s="673"/>
      <c r="S58" s="673"/>
      <c r="T58" s="673"/>
      <c r="U58" s="673"/>
      <c r="V58" s="673"/>
      <c r="W58" s="673"/>
      <c r="X58" s="673"/>
      <c r="Y58" s="673"/>
      <c r="Z58" s="673"/>
      <c r="AA58" s="674"/>
      <c r="AB58" s="112"/>
      <c r="AC58" s="112"/>
      <c r="AD58" s="112"/>
      <c r="AE58" s="112"/>
      <c r="AF58" s="112"/>
    </row>
    <row r="59" spans="1:32" ht="35.25" customHeight="1" thickBot="1">
      <c r="A59" s="230"/>
      <c r="B59" s="675" t="s">
        <v>0</v>
      </c>
      <c r="C59" s="623" t="s">
        <v>1</v>
      </c>
      <c r="D59" s="624"/>
      <c r="E59" s="624"/>
      <c r="F59" s="624"/>
      <c r="G59" s="624"/>
      <c r="H59" s="624"/>
      <c r="I59" s="624"/>
      <c r="J59" s="624"/>
      <c r="K59" s="624"/>
      <c r="L59" s="624"/>
      <c r="M59" s="624"/>
      <c r="N59" s="624"/>
      <c r="O59" s="624"/>
      <c r="P59" s="624"/>
      <c r="Q59" s="624"/>
      <c r="R59" s="624"/>
      <c r="S59" s="624"/>
      <c r="T59" s="624"/>
      <c r="U59" s="624"/>
      <c r="V59" s="624"/>
      <c r="W59" s="624"/>
      <c r="X59" s="624"/>
      <c r="Y59" s="624"/>
      <c r="Z59" s="624"/>
      <c r="AA59" s="624"/>
      <c r="AB59" s="624"/>
      <c r="AC59" s="624"/>
      <c r="AD59" s="625"/>
      <c r="AE59" s="626" t="s">
        <v>328</v>
      </c>
      <c r="AF59" s="627"/>
    </row>
    <row r="60" spans="1:32" ht="26.25" thickBot="1">
      <c r="A60" s="230"/>
      <c r="B60" s="676"/>
      <c r="C60" s="258">
        <v>0.3</v>
      </c>
      <c r="D60" s="175">
        <v>0.4</v>
      </c>
      <c r="E60" s="175">
        <v>0.5</v>
      </c>
      <c r="F60" s="175">
        <v>0.6</v>
      </c>
      <c r="G60" s="175">
        <v>0.7</v>
      </c>
      <c r="H60" s="175">
        <v>0.8</v>
      </c>
      <c r="I60" s="175">
        <v>0.9</v>
      </c>
      <c r="J60" s="207">
        <v>1</v>
      </c>
      <c r="K60" s="175">
        <v>1.1000000000000001</v>
      </c>
      <c r="L60" s="175">
        <v>1.2</v>
      </c>
      <c r="M60" s="175">
        <v>1.3</v>
      </c>
      <c r="N60" s="175">
        <v>1.4</v>
      </c>
      <c r="O60" s="175">
        <v>1.5</v>
      </c>
      <c r="P60" s="175">
        <v>1.6</v>
      </c>
      <c r="Q60" s="175">
        <v>1.7</v>
      </c>
      <c r="R60" s="175">
        <v>1.8</v>
      </c>
      <c r="S60" s="175">
        <v>1.9</v>
      </c>
      <c r="T60" s="175">
        <v>2</v>
      </c>
      <c r="U60" s="175">
        <v>2.1</v>
      </c>
      <c r="V60" s="175">
        <v>2.2000000000000002</v>
      </c>
      <c r="W60" s="175">
        <v>2.2999999999999998</v>
      </c>
      <c r="X60" s="175">
        <v>2.4</v>
      </c>
      <c r="Y60" s="176">
        <v>2.5</v>
      </c>
      <c r="Z60" s="176">
        <v>2.6</v>
      </c>
      <c r="AA60" s="176">
        <v>2.7</v>
      </c>
      <c r="AB60" s="176">
        <v>2.8</v>
      </c>
      <c r="AC60" s="176">
        <v>2.9</v>
      </c>
      <c r="AD60" s="176">
        <v>3</v>
      </c>
      <c r="AE60" s="259" t="s">
        <v>284</v>
      </c>
      <c r="AF60" s="260" t="s">
        <v>329</v>
      </c>
    </row>
    <row r="61" spans="1:32" ht="15.75">
      <c r="A61" s="580">
        <v>5</v>
      </c>
      <c r="B61" s="154" t="s">
        <v>135</v>
      </c>
      <c r="C61" s="139">
        <f t="shared" si="1"/>
        <v>1600.8</v>
      </c>
      <c r="D61" s="139">
        <f t="shared" si="2"/>
        <v>2134.4</v>
      </c>
      <c r="E61" s="139">
        <f t="shared" si="3"/>
        <v>2668</v>
      </c>
      <c r="F61" s="139">
        <f t="shared" si="4"/>
        <v>3201.6</v>
      </c>
      <c r="G61" s="139">
        <f t="shared" si="5"/>
        <v>3735.2</v>
      </c>
      <c r="H61" s="139">
        <f t="shared" si="19"/>
        <v>4268.8</v>
      </c>
      <c r="I61" s="139">
        <f t="shared" si="6"/>
        <v>4802.4000000000005</v>
      </c>
      <c r="J61" s="439">
        <v>5336</v>
      </c>
      <c r="K61" s="139">
        <f t="shared" si="7"/>
        <v>5869.6</v>
      </c>
      <c r="L61" s="139">
        <f t="shared" si="8"/>
        <v>6403.2</v>
      </c>
      <c r="M61" s="139">
        <f t="shared" si="9"/>
        <v>6936.8</v>
      </c>
      <c r="N61" s="139">
        <f t="shared" si="10"/>
        <v>7470.4</v>
      </c>
      <c r="O61" s="139">
        <f t="shared" si="11"/>
        <v>8004</v>
      </c>
      <c r="P61" s="139">
        <f t="shared" ref="P61:P90" si="39">J61*1.6</f>
        <v>8537.6</v>
      </c>
      <c r="Q61" s="139">
        <f t="shared" ref="Q61:Q90" si="40">J61*1.7</f>
        <v>9071.1999999999989</v>
      </c>
      <c r="R61" s="139">
        <f t="shared" ref="R61:R90" si="41">J61*1.8</f>
        <v>9604.8000000000011</v>
      </c>
      <c r="S61" s="139">
        <f t="shared" ref="S61:S90" si="42">J61*1.9</f>
        <v>10138.4</v>
      </c>
      <c r="T61" s="139">
        <f t="shared" ref="T61:T90" si="43">J61*2</f>
        <v>10672</v>
      </c>
      <c r="U61" s="139">
        <f t="shared" ref="U61:U90" si="44">J61*2.1</f>
        <v>11205.6</v>
      </c>
      <c r="V61" s="139">
        <f t="shared" ref="V61:V90" si="45">J61*2.2</f>
        <v>11739.2</v>
      </c>
      <c r="W61" s="139">
        <f t="shared" ref="W61:W90" si="46">J61*2.3</f>
        <v>12272.8</v>
      </c>
      <c r="X61" s="139">
        <f t="shared" ref="X61:X90" si="47">J61*2.4</f>
        <v>12806.4</v>
      </c>
      <c r="Y61" s="140">
        <f t="shared" ref="Y61:AD89" si="48">J61*2.5</f>
        <v>13340</v>
      </c>
      <c r="Z61" s="140">
        <f t="shared" si="48"/>
        <v>14674</v>
      </c>
      <c r="AA61" s="140">
        <f t="shared" si="48"/>
        <v>16008</v>
      </c>
      <c r="AB61" s="140">
        <f t="shared" si="48"/>
        <v>17342</v>
      </c>
      <c r="AC61" s="140">
        <f t="shared" si="48"/>
        <v>18676</v>
      </c>
      <c r="AD61" s="140">
        <f t="shared" si="48"/>
        <v>20010</v>
      </c>
      <c r="AE61" s="266" t="s">
        <v>331</v>
      </c>
      <c r="AF61" s="267" t="s">
        <v>332</v>
      </c>
    </row>
    <row r="62" spans="1:32" ht="15.75">
      <c r="A62" s="599"/>
      <c r="B62" s="155" t="s">
        <v>158</v>
      </c>
      <c r="C62" s="144">
        <f t="shared" si="1"/>
        <v>1600.8</v>
      </c>
      <c r="D62" s="144">
        <f t="shared" si="2"/>
        <v>2134.4</v>
      </c>
      <c r="E62" s="144">
        <f t="shared" si="3"/>
        <v>2668</v>
      </c>
      <c r="F62" s="144">
        <f t="shared" si="4"/>
        <v>3201.6</v>
      </c>
      <c r="G62" s="144">
        <f t="shared" si="5"/>
        <v>3735.2</v>
      </c>
      <c r="H62" s="144">
        <f t="shared" si="19"/>
        <v>4268.8</v>
      </c>
      <c r="I62" s="144">
        <f t="shared" si="6"/>
        <v>4802.4000000000005</v>
      </c>
      <c r="J62" s="439">
        <v>5336</v>
      </c>
      <c r="K62" s="144">
        <f t="shared" si="7"/>
        <v>5869.6</v>
      </c>
      <c r="L62" s="144">
        <f t="shared" si="8"/>
        <v>6403.2</v>
      </c>
      <c r="M62" s="144">
        <f t="shared" si="9"/>
        <v>6936.8</v>
      </c>
      <c r="N62" s="144">
        <f t="shared" si="10"/>
        <v>7470.4</v>
      </c>
      <c r="O62" s="144">
        <f t="shared" si="11"/>
        <v>8004</v>
      </c>
      <c r="P62" s="144">
        <f t="shared" si="39"/>
        <v>8537.6</v>
      </c>
      <c r="Q62" s="144">
        <f t="shared" si="40"/>
        <v>9071.1999999999989</v>
      </c>
      <c r="R62" s="144">
        <f t="shared" si="41"/>
        <v>9604.8000000000011</v>
      </c>
      <c r="S62" s="144">
        <f t="shared" si="42"/>
        <v>10138.4</v>
      </c>
      <c r="T62" s="144">
        <f t="shared" si="43"/>
        <v>10672</v>
      </c>
      <c r="U62" s="144">
        <f t="shared" si="44"/>
        <v>11205.6</v>
      </c>
      <c r="V62" s="144">
        <f t="shared" si="45"/>
        <v>11739.2</v>
      </c>
      <c r="W62" s="144">
        <f t="shared" si="46"/>
        <v>12272.8</v>
      </c>
      <c r="X62" s="144">
        <f t="shared" si="47"/>
        <v>12806.4</v>
      </c>
      <c r="Y62" s="145">
        <f t="shared" si="48"/>
        <v>13340</v>
      </c>
      <c r="Z62" s="145">
        <f t="shared" si="48"/>
        <v>14674</v>
      </c>
      <c r="AA62" s="145">
        <f t="shared" si="48"/>
        <v>16008</v>
      </c>
      <c r="AB62" s="145">
        <f t="shared" si="48"/>
        <v>17342</v>
      </c>
      <c r="AC62" s="145">
        <f t="shared" si="48"/>
        <v>18676</v>
      </c>
      <c r="AD62" s="145">
        <f t="shared" si="48"/>
        <v>20010</v>
      </c>
      <c r="AE62" s="268" t="s">
        <v>331</v>
      </c>
      <c r="AF62" s="269" t="s">
        <v>332</v>
      </c>
    </row>
    <row r="63" spans="1:32" ht="31.5">
      <c r="A63" s="599"/>
      <c r="B63" s="155" t="s">
        <v>159</v>
      </c>
      <c r="C63" s="144">
        <f t="shared" si="1"/>
        <v>1268.3999999999999</v>
      </c>
      <c r="D63" s="144">
        <f t="shared" si="2"/>
        <v>1691.2</v>
      </c>
      <c r="E63" s="144">
        <f t="shared" si="3"/>
        <v>2114</v>
      </c>
      <c r="F63" s="144">
        <f t="shared" si="4"/>
        <v>2536.7999999999997</v>
      </c>
      <c r="G63" s="144">
        <f t="shared" si="5"/>
        <v>2959.6</v>
      </c>
      <c r="H63" s="144">
        <f t="shared" si="19"/>
        <v>3382.4</v>
      </c>
      <c r="I63" s="144">
        <f t="shared" si="6"/>
        <v>3805.2000000000003</v>
      </c>
      <c r="J63" s="439">
        <v>4228</v>
      </c>
      <c r="K63" s="144">
        <f t="shared" si="7"/>
        <v>4650.8</v>
      </c>
      <c r="L63" s="144">
        <f t="shared" si="8"/>
        <v>5073.5999999999995</v>
      </c>
      <c r="M63" s="144">
        <f t="shared" si="9"/>
        <v>5496.4000000000005</v>
      </c>
      <c r="N63" s="144">
        <f t="shared" si="10"/>
        <v>5919.2</v>
      </c>
      <c r="O63" s="144">
        <f t="shared" si="11"/>
        <v>6342</v>
      </c>
      <c r="P63" s="144">
        <f t="shared" si="39"/>
        <v>6764.8</v>
      </c>
      <c r="Q63" s="144">
        <f t="shared" si="40"/>
        <v>7187.5999999999995</v>
      </c>
      <c r="R63" s="144">
        <f t="shared" si="41"/>
        <v>7610.4000000000005</v>
      </c>
      <c r="S63" s="144">
        <f t="shared" si="42"/>
        <v>8033.2</v>
      </c>
      <c r="T63" s="144">
        <f t="shared" si="43"/>
        <v>8456</v>
      </c>
      <c r="U63" s="144">
        <f t="shared" si="44"/>
        <v>8878.8000000000011</v>
      </c>
      <c r="V63" s="144">
        <f t="shared" si="45"/>
        <v>9301.6</v>
      </c>
      <c r="W63" s="144">
        <f t="shared" si="46"/>
        <v>9724.4</v>
      </c>
      <c r="X63" s="144">
        <f t="shared" si="47"/>
        <v>10147.199999999999</v>
      </c>
      <c r="Y63" s="145">
        <f t="shared" si="48"/>
        <v>10570</v>
      </c>
      <c r="Z63" s="145">
        <f t="shared" si="48"/>
        <v>11627</v>
      </c>
      <c r="AA63" s="145">
        <f t="shared" si="48"/>
        <v>12683.999999999998</v>
      </c>
      <c r="AB63" s="145">
        <f t="shared" si="48"/>
        <v>13741.000000000002</v>
      </c>
      <c r="AC63" s="145">
        <f t="shared" si="48"/>
        <v>14798</v>
      </c>
      <c r="AD63" s="145">
        <f t="shared" si="48"/>
        <v>15855</v>
      </c>
      <c r="AE63" s="268" t="s">
        <v>290</v>
      </c>
      <c r="AF63" s="269" t="s">
        <v>356</v>
      </c>
    </row>
    <row r="64" spans="1:32" ht="15.75">
      <c r="A64" s="599"/>
      <c r="B64" s="155" t="s">
        <v>138</v>
      </c>
      <c r="C64" s="144">
        <f t="shared" si="1"/>
        <v>1600.8</v>
      </c>
      <c r="D64" s="144">
        <f t="shared" si="2"/>
        <v>2134.4</v>
      </c>
      <c r="E64" s="144">
        <f t="shared" si="3"/>
        <v>2668</v>
      </c>
      <c r="F64" s="144">
        <f t="shared" si="4"/>
        <v>3201.6</v>
      </c>
      <c r="G64" s="144">
        <f t="shared" si="5"/>
        <v>3735.2</v>
      </c>
      <c r="H64" s="144">
        <f t="shared" si="19"/>
        <v>4268.8</v>
      </c>
      <c r="I64" s="144">
        <f t="shared" si="6"/>
        <v>4802.4000000000005</v>
      </c>
      <c r="J64" s="439">
        <v>5336</v>
      </c>
      <c r="K64" s="144">
        <f t="shared" si="7"/>
        <v>5869.6</v>
      </c>
      <c r="L64" s="144">
        <f t="shared" si="8"/>
        <v>6403.2</v>
      </c>
      <c r="M64" s="144">
        <f t="shared" si="9"/>
        <v>6936.8</v>
      </c>
      <c r="N64" s="144">
        <f t="shared" si="10"/>
        <v>7470.4</v>
      </c>
      <c r="O64" s="144">
        <f t="shared" si="11"/>
        <v>8004</v>
      </c>
      <c r="P64" s="144">
        <f t="shared" si="39"/>
        <v>8537.6</v>
      </c>
      <c r="Q64" s="144">
        <f t="shared" si="40"/>
        <v>9071.1999999999989</v>
      </c>
      <c r="R64" s="144">
        <f t="shared" si="41"/>
        <v>9604.8000000000011</v>
      </c>
      <c r="S64" s="144">
        <f t="shared" si="42"/>
        <v>10138.4</v>
      </c>
      <c r="T64" s="144">
        <f t="shared" si="43"/>
        <v>10672</v>
      </c>
      <c r="U64" s="144">
        <f t="shared" si="44"/>
        <v>11205.6</v>
      </c>
      <c r="V64" s="144">
        <f t="shared" si="45"/>
        <v>11739.2</v>
      </c>
      <c r="W64" s="144">
        <f t="shared" si="46"/>
        <v>12272.8</v>
      </c>
      <c r="X64" s="144">
        <f t="shared" si="47"/>
        <v>12806.4</v>
      </c>
      <c r="Y64" s="145">
        <f t="shared" si="48"/>
        <v>13340</v>
      </c>
      <c r="Z64" s="145">
        <f t="shared" si="48"/>
        <v>14674</v>
      </c>
      <c r="AA64" s="145">
        <f t="shared" si="48"/>
        <v>16008</v>
      </c>
      <c r="AB64" s="145">
        <f t="shared" si="48"/>
        <v>17342</v>
      </c>
      <c r="AC64" s="145">
        <f t="shared" si="48"/>
        <v>18676</v>
      </c>
      <c r="AD64" s="145">
        <f t="shared" si="48"/>
        <v>20010</v>
      </c>
      <c r="AE64" s="268" t="s">
        <v>364</v>
      </c>
      <c r="AF64" s="269" t="s">
        <v>365</v>
      </c>
    </row>
    <row r="65" spans="1:32" ht="15.75">
      <c r="A65" s="599"/>
      <c r="B65" s="155" t="s">
        <v>139</v>
      </c>
      <c r="C65" s="144">
        <f t="shared" si="1"/>
        <v>1600.8</v>
      </c>
      <c r="D65" s="144">
        <f t="shared" si="2"/>
        <v>2134.4</v>
      </c>
      <c r="E65" s="144">
        <f t="shared" si="3"/>
        <v>2668</v>
      </c>
      <c r="F65" s="144">
        <f t="shared" si="4"/>
        <v>3201.6</v>
      </c>
      <c r="G65" s="144">
        <f t="shared" si="5"/>
        <v>3735.2</v>
      </c>
      <c r="H65" s="144">
        <f t="shared" si="19"/>
        <v>4268.8</v>
      </c>
      <c r="I65" s="144">
        <f t="shared" si="6"/>
        <v>4802.4000000000005</v>
      </c>
      <c r="J65" s="439">
        <v>5336</v>
      </c>
      <c r="K65" s="144">
        <f t="shared" si="7"/>
        <v>5869.6</v>
      </c>
      <c r="L65" s="144">
        <f t="shared" si="8"/>
        <v>6403.2</v>
      </c>
      <c r="M65" s="144">
        <f t="shared" si="9"/>
        <v>6936.8</v>
      </c>
      <c r="N65" s="144">
        <f t="shared" si="10"/>
        <v>7470.4</v>
      </c>
      <c r="O65" s="144">
        <f t="shared" si="11"/>
        <v>8004</v>
      </c>
      <c r="P65" s="144">
        <f t="shared" si="39"/>
        <v>8537.6</v>
      </c>
      <c r="Q65" s="144">
        <f t="shared" si="40"/>
        <v>9071.1999999999989</v>
      </c>
      <c r="R65" s="144">
        <f t="shared" si="41"/>
        <v>9604.8000000000011</v>
      </c>
      <c r="S65" s="144">
        <f t="shared" si="42"/>
        <v>10138.4</v>
      </c>
      <c r="T65" s="144">
        <f t="shared" si="43"/>
        <v>10672</v>
      </c>
      <c r="U65" s="144">
        <f t="shared" si="44"/>
        <v>11205.6</v>
      </c>
      <c r="V65" s="144">
        <f t="shared" si="45"/>
        <v>11739.2</v>
      </c>
      <c r="W65" s="144">
        <f t="shared" si="46"/>
        <v>12272.8</v>
      </c>
      <c r="X65" s="144">
        <f t="shared" si="47"/>
        <v>12806.4</v>
      </c>
      <c r="Y65" s="145">
        <f t="shared" si="48"/>
        <v>13340</v>
      </c>
      <c r="Z65" s="145">
        <f t="shared" si="48"/>
        <v>14674</v>
      </c>
      <c r="AA65" s="145">
        <f t="shared" si="48"/>
        <v>16008</v>
      </c>
      <c r="AB65" s="145">
        <f t="shared" si="48"/>
        <v>17342</v>
      </c>
      <c r="AC65" s="145">
        <f t="shared" si="48"/>
        <v>18676</v>
      </c>
      <c r="AD65" s="145">
        <f t="shared" si="48"/>
        <v>20010</v>
      </c>
      <c r="AE65" s="268" t="s">
        <v>331</v>
      </c>
      <c r="AF65" s="269" t="s">
        <v>332</v>
      </c>
    </row>
    <row r="66" spans="1:32" ht="15.75">
      <c r="A66" s="599"/>
      <c r="B66" s="155" t="s">
        <v>160</v>
      </c>
      <c r="C66" s="144">
        <f t="shared" si="1"/>
        <v>1600.8</v>
      </c>
      <c r="D66" s="144">
        <f t="shared" si="2"/>
        <v>2134.4</v>
      </c>
      <c r="E66" s="144">
        <f t="shared" si="3"/>
        <v>2668</v>
      </c>
      <c r="F66" s="144">
        <f t="shared" si="4"/>
        <v>3201.6</v>
      </c>
      <c r="G66" s="144">
        <f t="shared" si="5"/>
        <v>3735.2</v>
      </c>
      <c r="H66" s="144">
        <f t="shared" si="19"/>
        <v>4268.8</v>
      </c>
      <c r="I66" s="144">
        <f t="shared" si="6"/>
        <v>4802.4000000000005</v>
      </c>
      <c r="J66" s="439">
        <v>5336</v>
      </c>
      <c r="K66" s="144">
        <f t="shared" si="7"/>
        <v>5869.6</v>
      </c>
      <c r="L66" s="144">
        <f t="shared" si="8"/>
        <v>6403.2</v>
      </c>
      <c r="M66" s="144">
        <f t="shared" si="9"/>
        <v>6936.8</v>
      </c>
      <c r="N66" s="144">
        <f t="shared" si="10"/>
        <v>7470.4</v>
      </c>
      <c r="O66" s="144">
        <f t="shared" si="11"/>
        <v>8004</v>
      </c>
      <c r="P66" s="144">
        <f t="shared" si="39"/>
        <v>8537.6</v>
      </c>
      <c r="Q66" s="144">
        <f t="shared" si="40"/>
        <v>9071.1999999999989</v>
      </c>
      <c r="R66" s="144">
        <f t="shared" si="41"/>
        <v>9604.8000000000011</v>
      </c>
      <c r="S66" s="144">
        <f t="shared" si="42"/>
        <v>10138.4</v>
      </c>
      <c r="T66" s="144">
        <f t="shared" si="43"/>
        <v>10672</v>
      </c>
      <c r="U66" s="144">
        <f t="shared" si="44"/>
        <v>11205.6</v>
      </c>
      <c r="V66" s="144">
        <f t="shared" si="45"/>
        <v>11739.2</v>
      </c>
      <c r="W66" s="144">
        <f t="shared" si="46"/>
        <v>12272.8</v>
      </c>
      <c r="X66" s="144">
        <f t="shared" si="47"/>
        <v>12806.4</v>
      </c>
      <c r="Y66" s="145">
        <f t="shared" si="48"/>
        <v>13340</v>
      </c>
      <c r="Z66" s="145">
        <f t="shared" si="48"/>
        <v>14674</v>
      </c>
      <c r="AA66" s="145">
        <f t="shared" si="48"/>
        <v>16008</v>
      </c>
      <c r="AB66" s="145">
        <f t="shared" si="48"/>
        <v>17342</v>
      </c>
      <c r="AC66" s="145">
        <f t="shared" si="48"/>
        <v>18676</v>
      </c>
      <c r="AD66" s="145">
        <f t="shared" si="48"/>
        <v>20010</v>
      </c>
      <c r="AE66" s="268" t="s">
        <v>336</v>
      </c>
      <c r="AF66" s="269" t="s">
        <v>337</v>
      </c>
    </row>
    <row r="67" spans="1:32" ht="15.75">
      <c r="A67" s="599"/>
      <c r="B67" s="155" t="s">
        <v>366</v>
      </c>
      <c r="C67" s="144">
        <f t="shared" si="1"/>
        <v>1600.8</v>
      </c>
      <c r="D67" s="144">
        <f t="shared" si="2"/>
        <v>2134.4</v>
      </c>
      <c r="E67" s="144">
        <f t="shared" si="3"/>
        <v>2668</v>
      </c>
      <c r="F67" s="144">
        <f t="shared" si="4"/>
        <v>3201.6</v>
      </c>
      <c r="G67" s="144">
        <f t="shared" si="5"/>
        <v>3735.2</v>
      </c>
      <c r="H67" s="144">
        <f t="shared" si="19"/>
        <v>4268.8</v>
      </c>
      <c r="I67" s="144">
        <f t="shared" si="6"/>
        <v>4802.4000000000005</v>
      </c>
      <c r="J67" s="439">
        <v>5336</v>
      </c>
      <c r="K67" s="144">
        <f t="shared" si="7"/>
        <v>5869.6</v>
      </c>
      <c r="L67" s="144">
        <f t="shared" si="8"/>
        <v>6403.2</v>
      </c>
      <c r="M67" s="144">
        <f t="shared" si="9"/>
        <v>6936.8</v>
      </c>
      <c r="N67" s="144">
        <f t="shared" si="10"/>
        <v>7470.4</v>
      </c>
      <c r="O67" s="144">
        <f t="shared" si="11"/>
        <v>8004</v>
      </c>
      <c r="P67" s="144">
        <f t="shared" si="39"/>
        <v>8537.6</v>
      </c>
      <c r="Q67" s="144">
        <f t="shared" si="40"/>
        <v>9071.1999999999989</v>
      </c>
      <c r="R67" s="144">
        <f t="shared" si="41"/>
        <v>9604.8000000000011</v>
      </c>
      <c r="S67" s="144">
        <f t="shared" si="42"/>
        <v>10138.4</v>
      </c>
      <c r="T67" s="144">
        <f t="shared" si="43"/>
        <v>10672</v>
      </c>
      <c r="U67" s="144">
        <f t="shared" si="44"/>
        <v>11205.6</v>
      </c>
      <c r="V67" s="144">
        <f t="shared" si="45"/>
        <v>11739.2</v>
      </c>
      <c r="W67" s="144">
        <f t="shared" si="46"/>
        <v>12272.8</v>
      </c>
      <c r="X67" s="144">
        <f t="shared" si="47"/>
        <v>12806.4</v>
      </c>
      <c r="Y67" s="145">
        <f t="shared" si="48"/>
        <v>13340</v>
      </c>
      <c r="Z67" s="145">
        <f t="shared" si="48"/>
        <v>14674</v>
      </c>
      <c r="AA67" s="145">
        <f t="shared" si="48"/>
        <v>16008</v>
      </c>
      <c r="AB67" s="145">
        <f t="shared" si="48"/>
        <v>17342</v>
      </c>
      <c r="AC67" s="145">
        <f t="shared" si="48"/>
        <v>18676</v>
      </c>
      <c r="AD67" s="145">
        <f t="shared" si="48"/>
        <v>20010</v>
      </c>
      <c r="AE67" s="268" t="s">
        <v>331</v>
      </c>
      <c r="AF67" s="269" t="s">
        <v>332</v>
      </c>
    </row>
    <row r="68" spans="1:32" ht="31.5">
      <c r="A68" s="599"/>
      <c r="B68" s="155" t="s">
        <v>161</v>
      </c>
      <c r="C68" s="144">
        <f t="shared" si="1"/>
        <v>1600.8</v>
      </c>
      <c r="D68" s="144">
        <f t="shared" si="2"/>
        <v>2134.4</v>
      </c>
      <c r="E68" s="144">
        <f t="shared" si="3"/>
        <v>2668</v>
      </c>
      <c r="F68" s="144">
        <f t="shared" si="4"/>
        <v>3201.6</v>
      </c>
      <c r="G68" s="144">
        <f t="shared" si="5"/>
        <v>3735.2</v>
      </c>
      <c r="H68" s="144">
        <f t="shared" si="19"/>
        <v>4268.8</v>
      </c>
      <c r="I68" s="144">
        <f t="shared" si="6"/>
        <v>4802.4000000000005</v>
      </c>
      <c r="J68" s="439">
        <v>5336</v>
      </c>
      <c r="K68" s="144">
        <f t="shared" si="7"/>
        <v>5869.6</v>
      </c>
      <c r="L68" s="144">
        <f t="shared" si="8"/>
        <v>6403.2</v>
      </c>
      <c r="M68" s="144">
        <f t="shared" si="9"/>
        <v>6936.8</v>
      </c>
      <c r="N68" s="144">
        <f t="shared" si="10"/>
        <v>7470.4</v>
      </c>
      <c r="O68" s="144">
        <f t="shared" si="11"/>
        <v>8004</v>
      </c>
      <c r="P68" s="144">
        <f t="shared" si="39"/>
        <v>8537.6</v>
      </c>
      <c r="Q68" s="144">
        <f t="shared" si="40"/>
        <v>9071.1999999999989</v>
      </c>
      <c r="R68" s="144">
        <f t="shared" si="41"/>
        <v>9604.8000000000011</v>
      </c>
      <c r="S68" s="144">
        <f t="shared" si="42"/>
        <v>10138.4</v>
      </c>
      <c r="T68" s="144">
        <f t="shared" si="43"/>
        <v>10672</v>
      </c>
      <c r="U68" s="144">
        <f t="shared" si="44"/>
        <v>11205.6</v>
      </c>
      <c r="V68" s="144">
        <f t="shared" si="45"/>
        <v>11739.2</v>
      </c>
      <c r="W68" s="144">
        <f t="shared" si="46"/>
        <v>12272.8</v>
      </c>
      <c r="X68" s="144">
        <f t="shared" si="47"/>
        <v>12806.4</v>
      </c>
      <c r="Y68" s="145">
        <f t="shared" si="48"/>
        <v>13340</v>
      </c>
      <c r="Z68" s="145">
        <f t="shared" si="48"/>
        <v>14674</v>
      </c>
      <c r="AA68" s="145">
        <f t="shared" si="48"/>
        <v>16008</v>
      </c>
      <c r="AB68" s="145">
        <f t="shared" si="48"/>
        <v>17342</v>
      </c>
      <c r="AC68" s="145">
        <f t="shared" si="48"/>
        <v>18676</v>
      </c>
      <c r="AD68" s="145">
        <f t="shared" si="48"/>
        <v>20010</v>
      </c>
      <c r="AE68" s="268" t="s">
        <v>364</v>
      </c>
      <c r="AF68" s="275" t="s">
        <v>65</v>
      </c>
    </row>
    <row r="69" spans="1:32" ht="15.75">
      <c r="A69" s="599"/>
      <c r="B69" s="155" t="s">
        <v>162</v>
      </c>
      <c r="C69" s="144">
        <f t="shared" si="1"/>
        <v>1600.8</v>
      </c>
      <c r="D69" s="144">
        <f t="shared" si="2"/>
        <v>2134.4</v>
      </c>
      <c r="E69" s="144">
        <f t="shared" si="3"/>
        <v>2668</v>
      </c>
      <c r="F69" s="144">
        <f t="shared" si="4"/>
        <v>3201.6</v>
      </c>
      <c r="G69" s="144">
        <f t="shared" si="5"/>
        <v>3735.2</v>
      </c>
      <c r="H69" s="144">
        <f t="shared" si="19"/>
        <v>4268.8</v>
      </c>
      <c r="I69" s="144">
        <f t="shared" si="6"/>
        <v>4802.4000000000005</v>
      </c>
      <c r="J69" s="439">
        <v>5336</v>
      </c>
      <c r="K69" s="144">
        <f t="shared" si="7"/>
        <v>5869.6</v>
      </c>
      <c r="L69" s="144">
        <f t="shared" si="8"/>
        <v>6403.2</v>
      </c>
      <c r="M69" s="144">
        <f t="shared" si="9"/>
        <v>6936.8</v>
      </c>
      <c r="N69" s="144">
        <f t="shared" si="10"/>
        <v>7470.4</v>
      </c>
      <c r="O69" s="144">
        <f t="shared" si="11"/>
        <v>8004</v>
      </c>
      <c r="P69" s="144">
        <f t="shared" si="39"/>
        <v>8537.6</v>
      </c>
      <c r="Q69" s="144">
        <f t="shared" si="40"/>
        <v>9071.1999999999989</v>
      </c>
      <c r="R69" s="144">
        <f t="shared" si="41"/>
        <v>9604.8000000000011</v>
      </c>
      <c r="S69" s="144">
        <f t="shared" si="42"/>
        <v>10138.4</v>
      </c>
      <c r="T69" s="144">
        <f t="shared" si="43"/>
        <v>10672</v>
      </c>
      <c r="U69" s="144">
        <f t="shared" si="44"/>
        <v>11205.6</v>
      </c>
      <c r="V69" s="144">
        <f t="shared" si="45"/>
        <v>11739.2</v>
      </c>
      <c r="W69" s="144">
        <f t="shared" si="46"/>
        <v>12272.8</v>
      </c>
      <c r="X69" s="144">
        <f t="shared" si="47"/>
        <v>12806.4</v>
      </c>
      <c r="Y69" s="145">
        <f t="shared" si="48"/>
        <v>13340</v>
      </c>
      <c r="Z69" s="145">
        <f t="shared" si="48"/>
        <v>14674</v>
      </c>
      <c r="AA69" s="145">
        <f t="shared" si="48"/>
        <v>16008</v>
      </c>
      <c r="AB69" s="145">
        <f t="shared" si="48"/>
        <v>17342</v>
      </c>
      <c r="AC69" s="145">
        <f t="shared" si="48"/>
        <v>18676</v>
      </c>
      <c r="AD69" s="145">
        <f t="shared" si="48"/>
        <v>20010</v>
      </c>
      <c r="AE69" s="268" t="s">
        <v>339</v>
      </c>
      <c r="AF69" s="269" t="s">
        <v>340</v>
      </c>
    </row>
    <row r="70" spans="1:32" ht="15.75">
      <c r="A70" s="599"/>
      <c r="B70" s="155" t="s">
        <v>310</v>
      </c>
      <c r="C70" s="144">
        <f t="shared" si="1"/>
        <v>1600.8</v>
      </c>
      <c r="D70" s="144">
        <f t="shared" si="2"/>
        <v>2134.4</v>
      </c>
      <c r="E70" s="144">
        <f t="shared" si="3"/>
        <v>2668</v>
      </c>
      <c r="F70" s="144">
        <f t="shared" si="4"/>
        <v>3201.6</v>
      </c>
      <c r="G70" s="144">
        <f t="shared" si="5"/>
        <v>3735.2</v>
      </c>
      <c r="H70" s="144">
        <f t="shared" si="19"/>
        <v>4268.8</v>
      </c>
      <c r="I70" s="144">
        <f t="shared" si="6"/>
        <v>4802.4000000000005</v>
      </c>
      <c r="J70" s="439">
        <v>5336</v>
      </c>
      <c r="K70" s="144">
        <f t="shared" si="7"/>
        <v>5869.6</v>
      </c>
      <c r="L70" s="144">
        <f t="shared" si="8"/>
        <v>6403.2</v>
      </c>
      <c r="M70" s="144">
        <f t="shared" si="9"/>
        <v>6936.8</v>
      </c>
      <c r="N70" s="144">
        <f t="shared" si="10"/>
        <v>7470.4</v>
      </c>
      <c r="O70" s="144">
        <f t="shared" si="11"/>
        <v>8004</v>
      </c>
      <c r="P70" s="144">
        <f t="shared" si="39"/>
        <v>8537.6</v>
      </c>
      <c r="Q70" s="144">
        <f t="shared" si="40"/>
        <v>9071.1999999999989</v>
      </c>
      <c r="R70" s="144">
        <f t="shared" si="41"/>
        <v>9604.8000000000011</v>
      </c>
      <c r="S70" s="144">
        <f t="shared" si="42"/>
        <v>10138.4</v>
      </c>
      <c r="T70" s="144">
        <f t="shared" si="43"/>
        <v>10672</v>
      </c>
      <c r="U70" s="144">
        <f t="shared" si="44"/>
        <v>11205.6</v>
      </c>
      <c r="V70" s="144">
        <f t="shared" si="45"/>
        <v>11739.2</v>
      </c>
      <c r="W70" s="144">
        <f t="shared" si="46"/>
        <v>12272.8</v>
      </c>
      <c r="X70" s="144">
        <f t="shared" si="47"/>
        <v>12806.4</v>
      </c>
      <c r="Y70" s="145">
        <f t="shared" si="48"/>
        <v>13340</v>
      </c>
      <c r="Z70" s="145">
        <f t="shared" si="48"/>
        <v>14674</v>
      </c>
      <c r="AA70" s="145">
        <f t="shared" si="48"/>
        <v>16008</v>
      </c>
      <c r="AB70" s="145">
        <f t="shared" si="48"/>
        <v>17342</v>
      </c>
      <c r="AC70" s="145">
        <f t="shared" si="48"/>
        <v>18676</v>
      </c>
      <c r="AD70" s="145">
        <f t="shared" si="48"/>
        <v>20010</v>
      </c>
      <c r="AE70" s="268" t="s">
        <v>342</v>
      </c>
      <c r="AF70" s="269" t="s">
        <v>343</v>
      </c>
    </row>
    <row r="71" spans="1:32" ht="31.5">
      <c r="A71" s="599"/>
      <c r="B71" s="155" t="s">
        <v>367</v>
      </c>
      <c r="C71" s="144">
        <f t="shared" si="1"/>
        <v>1268.3999999999999</v>
      </c>
      <c r="D71" s="144">
        <f t="shared" si="2"/>
        <v>1691.2</v>
      </c>
      <c r="E71" s="144">
        <f t="shared" si="3"/>
        <v>2114</v>
      </c>
      <c r="F71" s="144">
        <f t="shared" si="4"/>
        <v>2536.7999999999997</v>
      </c>
      <c r="G71" s="144">
        <f t="shared" si="5"/>
        <v>2959.6</v>
      </c>
      <c r="H71" s="144">
        <f t="shared" si="19"/>
        <v>3382.4</v>
      </c>
      <c r="I71" s="144">
        <f t="shared" si="6"/>
        <v>3805.2000000000003</v>
      </c>
      <c r="J71" s="439">
        <v>4228</v>
      </c>
      <c r="K71" s="144">
        <f t="shared" si="7"/>
        <v>4650.8</v>
      </c>
      <c r="L71" s="144">
        <f t="shared" si="8"/>
        <v>5073.5999999999995</v>
      </c>
      <c r="M71" s="144">
        <f t="shared" si="9"/>
        <v>5496.4000000000005</v>
      </c>
      <c r="N71" s="144">
        <f t="shared" si="10"/>
        <v>5919.2</v>
      </c>
      <c r="O71" s="144">
        <f t="shared" si="11"/>
        <v>6342</v>
      </c>
      <c r="P71" s="144">
        <f t="shared" si="39"/>
        <v>6764.8</v>
      </c>
      <c r="Q71" s="144">
        <f t="shared" si="40"/>
        <v>7187.5999999999995</v>
      </c>
      <c r="R71" s="144">
        <f t="shared" si="41"/>
        <v>7610.4000000000005</v>
      </c>
      <c r="S71" s="144">
        <f t="shared" si="42"/>
        <v>8033.2</v>
      </c>
      <c r="T71" s="144">
        <f t="shared" si="43"/>
        <v>8456</v>
      </c>
      <c r="U71" s="144">
        <f t="shared" si="44"/>
        <v>8878.8000000000011</v>
      </c>
      <c r="V71" s="144">
        <f t="shared" si="45"/>
        <v>9301.6</v>
      </c>
      <c r="W71" s="144">
        <f t="shared" si="46"/>
        <v>9724.4</v>
      </c>
      <c r="X71" s="144">
        <f t="shared" si="47"/>
        <v>10147.199999999999</v>
      </c>
      <c r="Y71" s="145">
        <f t="shared" si="48"/>
        <v>10570</v>
      </c>
      <c r="Z71" s="145">
        <f t="shared" si="48"/>
        <v>11627</v>
      </c>
      <c r="AA71" s="145">
        <f t="shared" si="48"/>
        <v>12683.999999999998</v>
      </c>
      <c r="AB71" s="145">
        <f t="shared" si="48"/>
        <v>13741.000000000002</v>
      </c>
      <c r="AC71" s="145">
        <f t="shared" si="48"/>
        <v>14798</v>
      </c>
      <c r="AD71" s="145">
        <f t="shared" si="48"/>
        <v>15855</v>
      </c>
      <c r="AE71" s="268" t="s">
        <v>290</v>
      </c>
      <c r="AF71" s="269" t="s">
        <v>337</v>
      </c>
    </row>
    <row r="72" spans="1:32" ht="31.5">
      <c r="A72" s="599"/>
      <c r="B72" s="155" t="s">
        <v>163</v>
      </c>
      <c r="C72" s="144">
        <f t="shared" si="1"/>
        <v>1268.3999999999999</v>
      </c>
      <c r="D72" s="144">
        <f t="shared" si="2"/>
        <v>1691.2</v>
      </c>
      <c r="E72" s="144">
        <f t="shared" si="3"/>
        <v>2114</v>
      </c>
      <c r="F72" s="144">
        <f t="shared" si="4"/>
        <v>2536.7999999999997</v>
      </c>
      <c r="G72" s="144">
        <f t="shared" si="5"/>
        <v>2959.6</v>
      </c>
      <c r="H72" s="144">
        <f t="shared" si="19"/>
        <v>3382.4</v>
      </c>
      <c r="I72" s="144">
        <f t="shared" si="6"/>
        <v>3805.2000000000003</v>
      </c>
      <c r="J72" s="439">
        <v>4228</v>
      </c>
      <c r="K72" s="144">
        <f t="shared" si="7"/>
        <v>4650.8</v>
      </c>
      <c r="L72" s="144">
        <f t="shared" si="8"/>
        <v>5073.5999999999995</v>
      </c>
      <c r="M72" s="144">
        <f t="shared" si="9"/>
        <v>5496.4000000000005</v>
      </c>
      <c r="N72" s="144">
        <f t="shared" si="10"/>
        <v>5919.2</v>
      </c>
      <c r="O72" s="144">
        <f t="shared" si="11"/>
        <v>6342</v>
      </c>
      <c r="P72" s="144">
        <f t="shared" si="39"/>
        <v>6764.8</v>
      </c>
      <c r="Q72" s="144">
        <f t="shared" si="40"/>
        <v>7187.5999999999995</v>
      </c>
      <c r="R72" s="144">
        <f t="shared" si="41"/>
        <v>7610.4000000000005</v>
      </c>
      <c r="S72" s="144">
        <f t="shared" si="42"/>
        <v>8033.2</v>
      </c>
      <c r="T72" s="144">
        <f t="shared" si="43"/>
        <v>8456</v>
      </c>
      <c r="U72" s="144">
        <f t="shared" si="44"/>
        <v>8878.8000000000011</v>
      </c>
      <c r="V72" s="144">
        <f t="shared" si="45"/>
        <v>9301.6</v>
      </c>
      <c r="W72" s="144">
        <f t="shared" si="46"/>
        <v>9724.4</v>
      </c>
      <c r="X72" s="144">
        <f t="shared" si="47"/>
        <v>10147.199999999999</v>
      </c>
      <c r="Y72" s="145">
        <f t="shared" si="48"/>
        <v>10570</v>
      </c>
      <c r="Z72" s="145">
        <f t="shared" si="48"/>
        <v>11627</v>
      </c>
      <c r="AA72" s="145">
        <f t="shared" si="48"/>
        <v>12683.999999999998</v>
      </c>
      <c r="AB72" s="145">
        <f t="shared" si="48"/>
        <v>13741.000000000002</v>
      </c>
      <c r="AC72" s="145">
        <f t="shared" si="48"/>
        <v>14798</v>
      </c>
      <c r="AD72" s="145">
        <f t="shared" si="48"/>
        <v>15855</v>
      </c>
      <c r="AE72" s="268" t="s">
        <v>290</v>
      </c>
      <c r="AF72" s="269" t="s">
        <v>356</v>
      </c>
    </row>
    <row r="73" spans="1:32" ht="15.75">
      <c r="A73" s="599"/>
      <c r="B73" s="155" t="s">
        <v>143</v>
      </c>
      <c r="C73" s="144">
        <f t="shared" si="1"/>
        <v>1600.8</v>
      </c>
      <c r="D73" s="144">
        <f t="shared" si="2"/>
        <v>2134.4</v>
      </c>
      <c r="E73" s="144">
        <f t="shared" si="3"/>
        <v>2668</v>
      </c>
      <c r="F73" s="144">
        <f t="shared" si="4"/>
        <v>3201.6</v>
      </c>
      <c r="G73" s="144">
        <f t="shared" si="5"/>
        <v>3735.2</v>
      </c>
      <c r="H73" s="144">
        <f t="shared" si="19"/>
        <v>4268.8</v>
      </c>
      <c r="I73" s="144">
        <f t="shared" si="6"/>
        <v>4802.4000000000005</v>
      </c>
      <c r="J73" s="439">
        <v>5336</v>
      </c>
      <c r="K73" s="144">
        <f t="shared" si="7"/>
        <v>5869.6</v>
      </c>
      <c r="L73" s="144">
        <f t="shared" si="8"/>
        <v>6403.2</v>
      </c>
      <c r="M73" s="144">
        <f t="shared" si="9"/>
        <v>6936.8</v>
      </c>
      <c r="N73" s="144">
        <f t="shared" si="10"/>
        <v>7470.4</v>
      </c>
      <c r="O73" s="144">
        <f t="shared" si="11"/>
        <v>8004</v>
      </c>
      <c r="P73" s="144">
        <f t="shared" si="39"/>
        <v>8537.6</v>
      </c>
      <c r="Q73" s="144">
        <f t="shared" si="40"/>
        <v>9071.1999999999989</v>
      </c>
      <c r="R73" s="144">
        <f t="shared" si="41"/>
        <v>9604.8000000000011</v>
      </c>
      <c r="S73" s="144">
        <f t="shared" si="42"/>
        <v>10138.4</v>
      </c>
      <c r="T73" s="144">
        <f t="shared" si="43"/>
        <v>10672</v>
      </c>
      <c r="U73" s="144">
        <f t="shared" si="44"/>
        <v>11205.6</v>
      </c>
      <c r="V73" s="144">
        <f t="shared" si="45"/>
        <v>11739.2</v>
      </c>
      <c r="W73" s="144">
        <f t="shared" si="46"/>
        <v>12272.8</v>
      </c>
      <c r="X73" s="144">
        <f t="shared" si="47"/>
        <v>12806.4</v>
      </c>
      <c r="Y73" s="145">
        <f t="shared" si="48"/>
        <v>13340</v>
      </c>
      <c r="Z73" s="145">
        <f t="shared" si="48"/>
        <v>14674</v>
      </c>
      <c r="AA73" s="145">
        <f t="shared" si="48"/>
        <v>16008</v>
      </c>
      <c r="AB73" s="145">
        <f t="shared" si="48"/>
        <v>17342</v>
      </c>
      <c r="AC73" s="145">
        <f t="shared" si="48"/>
        <v>18676</v>
      </c>
      <c r="AD73" s="145">
        <f t="shared" si="48"/>
        <v>20010</v>
      </c>
      <c r="AE73" s="268" t="s">
        <v>368</v>
      </c>
      <c r="AF73" s="269" t="s">
        <v>369</v>
      </c>
    </row>
    <row r="74" spans="1:32" ht="15.75">
      <c r="A74" s="599"/>
      <c r="B74" s="155" t="s">
        <v>164</v>
      </c>
      <c r="C74" s="144">
        <f t="shared" si="1"/>
        <v>1600.8</v>
      </c>
      <c r="D74" s="144">
        <f t="shared" si="2"/>
        <v>2134.4</v>
      </c>
      <c r="E74" s="144">
        <f t="shared" si="3"/>
        <v>2668</v>
      </c>
      <c r="F74" s="144">
        <f t="shared" si="4"/>
        <v>3201.6</v>
      </c>
      <c r="G74" s="144">
        <f t="shared" si="5"/>
        <v>3735.2</v>
      </c>
      <c r="H74" s="144">
        <f t="shared" si="19"/>
        <v>4268.8</v>
      </c>
      <c r="I74" s="144">
        <f t="shared" si="6"/>
        <v>4802.4000000000005</v>
      </c>
      <c r="J74" s="439">
        <v>5336</v>
      </c>
      <c r="K74" s="144">
        <f t="shared" si="7"/>
        <v>5869.6</v>
      </c>
      <c r="L74" s="144">
        <f t="shared" si="8"/>
        <v>6403.2</v>
      </c>
      <c r="M74" s="144">
        <f t="shared" si="9"/>
        <v>6936.8</v>
      </c>
      <c r="N74" s="144">
        <f t="shared" si="10"/>
        <v>7470.4</v>
      </c>
      <c r="O74" s="144">
        <f t="shared" si="11"/>
        <v>8004</v>
      </c>
      <c r="P74" s="144">
        <f t="shared" si="39"/>
        <v>8537.6</v>
      </c>
      <c r="Q74" s="144">
        <f t="shared" si="40"/>
        <v>9071.1999999999989</v>
      </c>
      <c r="R74" s="144">
        <f t="shared" si="41"/>
        <v>9604.8000000000011</v>
      </c>
      <c r="S74" s="144">
        <f t="shared" si="42"/>
        <v>10138.4</v>
      </c>
      <c r="T74" s="144">
        <f t="shared" si="43"/>
        <v>10672</v>
      </c>
      <c r="U74" s="144">
        <f t="shared" si="44"/>
        <v>11205.6</v>
      </c>
      <c r="V74" s="144">
        <f t="shared" si="45"/>
        <v>11739.2</v>
      </c>
      <c r="W74" s="144">
        <f t="shared" si="46"/>
        <v>12272.8</v>
      </c>
      <c r="X74" s="144">
        <f t="shared" si="47"/>
        <v>12806.4</v>
      </c>
      <c r="Y74" s="145">
        <f t="shared" si="48"/>
        <v>13340</v>
      </c>
      <c r="Z74" s="145">
        <f t="shared" si="48"/>
        <v>14674</v>
      </c>
      <c r="AA74" s="145">
        <f t="shared" si="48"/>
        <v>16008</v>
      </c>
      <c r="AB74" s="145">
        <f t="shared" si="48"/>
        <v>17342</v>
      </c>
      <c r="AC74" s="145">
        <f t="shared" si="48"/>
        <v>18676</v>
      </c>
      <c r="AD74" s="145">
        <f t="shared" si="48"/>
        <v>20010</v>
      </c>
      <c r="AE74" s="268" t="s">
        <v>331</v>
      </c>
      <c r="AF74" s="269" t="s">
        <v>332</v>
      </c>
    </row>
    <row r="75" spans="1:32" ht="30.75">
      <c r="A75" s="599"/>
      <c r="B75" s="155" t="s">
        <v>370</v>
      </c>
      <c r="C75" s="144">
        <f t="shared" si="1"/>
        <v>1268.3999999999999</v>
      </c>
      <c r="D75" s="144">
        <f t="shared" si="2"/>
        <v>1691.2</v>
      </c>
      <c r="E75" s="144">
        <f t="shared" si="3"/>
        <v>2114</v>
      </c>
      <c r="F75" s="144">
        <f t="shared" si="4"/>
        <v>2536.7999999999997</v>
      </c>
      <c r="G75" s="144">
        <f t="shared" si="5"/>
        <v>2959.6</v>
      </c>
      <c r="H75" s="144">
        <f t="shared" si="19"/>
        <v>3382.4</v>
      </c>
      <c r="I75" s="144">
        <f t="shared" si="6"/>
        <v>3805.2000000000003</v>
      </c>
      <c r="J75" s="439">
        <v>4228</v>
      </c>
      <c r="K75" s="144">
        <f t="shared" si="7"/>
        <v>4650.8</v>
      </c>
      <c r="L75" s="144">
        <f t="shared" si="8"/>
        <v>5073.5999999999995</v>
      </c>
      <c r="M75" s="144">
        <f t="shared" si="9"/>
        <v>5496.4000000000005</v>
      </c>
      <c r="N75" s="144">
        <f t="shared" si="10"/>
        <v>5919.2</v>
      </c>
      <c r="O75" s="144">
        <f t="shared" si="11"/>
        <v>6342</v>
      </c>
      <c r="P75" s="144">
        <f>J75*1.6</f>
        <v>6764.8</v>
      </c>
      <c r="Q75" s="144">
        <f>J75*1.7</f>
        <v>7187.5999999999995</v>
      </c>
      <c r="R75" s="144">
        <f>J75*1.8</f>
        <v>7610.4000000000005</v>
      </c>
      <c r="S75" s="144">
        <f t="shared" si="42"/>
        <v>8033.2</v>
      </c>
      <c r="T75" s="144">
        <f t="shared" si="43"/>
        <v>8456</v>
      </c>
      <c r="U75" s="144">
        <f t="shared" si="44"/>
        <v>8878.8000000000011</v>
      </c>
      <c r="V75" s="144">
        <f t="shared" si="45"/>
        <v>9301.6</v>
      </c>
      <c r="W75" s="144">
        <f t="shared" si="46"/>
        <v>9724.4</v>
      </c>
      <c r="X75" s="144">
        <f t="shared" si="47"/>
        <v>10147.199999999999</v>
      </c>
      <c r="Y75" s="145">
        <f t="shared" si="48"/>
        <v>10570</v>
      </c>
      <c r="Z75" s="145">
        <f t="shared" si="48"/>
        <v>11627</v>
      </c>
      <c r="AA75" s="145">
        <f t="shared" si="48"/>
        <v>12683.999999999998</v>
      </c>
      <c r="AB75" s="145">
        <f t="shared" si="48"/>
        <v>13741.000000000002</v>
      </c>
      <c r="AC75" s="145">
        <f t="shared" si="48"/>
        <v>14798</v>
      </c>
      <c r="AD75" s="145">
        <f t="shared" si="48"/>
        <v>15855</v>
      </c>
      <c r="AE75" s="268" t="s">
        <v>290</v>
      </c>
      <c r="AF75" s="269" t="s">
        <v>371</v>
      </c>
    </row>
    <row r="76" spans="1:32" ht="16.5" thickBot="1">
      <c r="A76" s="685"/>
      <c r="B76" s="163" t="s">
        <v>372</v>
      </c>
      <c r="C76" s="130">
        <f t="shared" si="1"/>
        <v>1600.8</v>
      </c>
      <c r="D76" s="130">
        <f t="shared" si="2"/>
        <v>2134.4</v>
      </c>
      <c r="E76" s="130">
        <f t="shared" si="3"/>
        <v>2668</v>
      </c>
      <c r="F76" s="130">
        <f t="shared" si="4"/>
        <v>3201.6</v>
      </c>
      <c r="G76" s="130">
        <f t="shared" si="5"/>
        <v>3735.2</v>
      </c>
      <c r="H76" s="130">
        <f t="shared" si="19"/>
        <v>4268.8</v>
      </c>
      <c r="I76" s="130">
        <f t="shared" si="6"/>
        <v>4802.4000000000005</v>
      </c>
      <c r="J76" s="439">
        <v>5336</v>
      </c>
      <c r="K76" s="130">
        <f t="shared" si="7"/>
        <v>5869.6</v>
      </c>
      <c r="L76" s="130">
        <f t="shared" si="8"/>
        <v>6403.2</v>
      </c>
      <c r="M76" s="130">
        <f t="shared" si="9"/>
        <v>6936.8</v>
      </c>
      <c r="N76" s="130">
        <f t="shared" si="10"/>
        <v>7470.4</v>
      </c>
      <c r="O76" s="130">
        <f t="shared" si="11"/>
        <v>8004</v>
      </c>
      <c r="P76" s="130">
        <f t="shared" ref="P76:P82" si="49">J76*1.6</f>
        <v>8537.6</v>
      </c>
      <c r="Q76" s="130">
        <f t="shared" ref="Q76:Q82" si="50">J76*1.7</f>
        <v>9071.1999999999989</v>
      </c>
      <c r="R76" s="130">
        <f t="shared" ref="R76:R82" si="51">J76*1.8</f>
        <v>9604.8000000000011</v>
      </c>
      <c r="S76" s="130">
        <f t="shared" si="42"/>
        <v>10138.4</v>
      </c>
      <c r="T76" s="130">
        <f t="shared" si="43"/>
        <v>10672</v>
      </c>
      <c r="U76" s="130">
        <f t="shared" si="44"/>
        <v>11205.6</v>
      </c>
      <c r="V76" s="130">
        <f t="shared" si="45"/>
        <v>11739.2</v>
      </c>
      <c r="W76" s="130">
        <f t="shared" si="46"/>
        <v>12272.8</v>
      </c>
      <c r="X76" s="130">
        <f t="shared" si="47"/>
        <v>12806.4</v>
      </c>
      <c r="Y76" s="131">
        <f t="shared" si="48"/>
        <v>13340</v>
      </c>
      <c r="Z76" s="131">
        <f t="shared" si="48"/>
        <v>14674</v>
      </c>
      <c r="AA76" s="131">
        <f t="shared" si="48"/>
        <v>16008</v>
      </c>
      <c r="AB76" s="131">
        <f t="shared" si="48"/>
        <v>17342</v>
      </c>
      <c r="AC76" s="131">
        <f t="shared" si="48"/>
        <v>18676</v>
      </c>
      <c r="AD76" s="131">
        <f t="shared" si="48"/>
        <v>20010</v>
      </c>
      <c r="AE76" s="270" t="s">
        <v>336</v>
      </c>
      <c r="AF76" s="271" t="s">
        <v>337</v>
      </c>
    </row>
    <row r="77" spans="1:32" ht="15.75">
      <c r="A77" s="569">
        <v>6</v>
      </c>
      <c r="B77" s="177" t="s">
        <v>316</v>
      </c>
      <c r="C77" s="139">
        <f t="shared" si="1"/>
        <v>2236.7999999999997</v>
      </c>
      <c r="D77" s="139">
        <f t="shared" si="2"/>
        <v>2982.4</v>
      </c>
      <c r="E77" s="139">
        <f t="shared" si="3"/>
        <v>3728</v>
      </c>
      <c r="F77" s="139">
        <f t="shared" si="4"/>
        <v>4473.5999999999995</v>
      </c>
      <c r="G77" s="139">
        <f t="shared" si="5"/>
        <v>5219.2</v>
      </c>
      <c r="H77" s="139">
        <f t="shared" si="19"/>
        <v>5964.8</v>
      </c>
      <c r="I77" s="139">
        <f t="shared" si="6"/>
        <v>6710.4000000000005</v>
      </c>
      <c r="J77" s="439">
        <v>7456</v>
      </c>
      <c r="K77" s="139">
        <f t="shared" si="7"/>
        <v>8201.6</v>
      </c>
      <c r="L77" s="139">
        <f t="shared" si="8"/>
        <v>8947.1999999999989</v>
      </c>
      <c r="M77" s="139">
        <f t="shared" si="9"/>
        <v>9692.8000000000011</v>
      </c>
      <c r="N77" s="139">
        <f t="shared" si="10"/>
        <v>10438.4</v>
      </c>
      <c r="O77" s="139">
        <f t="shared" si="11"/>
        <v>11184</v>
      </c>
      <c r="P77" s="139">
        <f t="shared" si="49"/>
        <v>11929.6</v>
      </c>
      <c r="Q77" s="139">
        <f t="shared" si="50"/>
        <v>12675.199999999999</v>
      </c>
      <c r="R77" s="139">
        <f t="shared" si="51"/>
        <v>13420.800000000001</v>
      </c>
      <c r="S77" s="139">
        <f t="shared" si="42"/>
        <v>14166.4</v>
      </c>
      <c r="T77" s="139">
        <f t="shared" si="43"/>
        <v>14912</v>
      </c>
      <c r="U77" s="139">
        <f t="shared" si="44"/>
        <v>15657.6</v>
      </c>
      <c r="V77" s="139">
        <f t="shared" si="45"/>
        <v>16403.2</v>
      </c>
      <c r="W77" s="139">
        <f t="shared" si="46"/>
        <v>17148.8</v>
      </c>
      <c r="X77" s="139">
        <f t="shared" si="47"/>
        <v>17894.399999999998</v>
      </c>
      <c r="Y77" s="140">
        <f t="shared" si="48"/>
        <v>18640</v>
      </c>
      <c r="Z77" s="140">
        <f t="shared" si="48"/>
        <v>20504</v>
      </c>
      <c r="AA77" s="140">
        <f t="shared" si="48"/>
        <v>22367.999999999996</v>
      </c>
      <c r="AB77" s="140">
        <f t="shared" si="48"/>
        <v>24232.000000000004</v>
      </c>
      <c r="AC77" s="140">
        <f t="shared" si="48"/>
        <v>26096</v>
      </c>
      <c r="AD77" s="140">
        <f t="shared" si="48"/>
        <v>27960</v>
      </c>
      <c r="AE77" s="266" t="s">
        <v>355</v>
      </c>
      <c r="AF77" s="267" t="s">
        <v>356</v>
      </c>
    </row>
    <row r="78" spans="1:32" ht="15.75">
      <c r="A78" s="573"/>
      <c r="B78" s="155" t="s">
        <v>165</v>
      </c>
      <c r="C78" s="144">
        <f t="shared" si="1"/>
        <v>2236.7999999999997</v>
      </c>
      <c r="D78" s="144">
        <f t="shared" si="2"/>
        <v>2982.4</v>
      </c>
      <c r="E78" s="144">
        <f t="shared" si="3"/>
        <v>3728</v>
      </c>
      <c r="F78" s="144">
        <f t="shared" si="4"/>
        <v>4473.5999999999995</v>
      </c>
      <c r="G78" s="144">
        <f t="shared" si="5"/>
        <v>5219.2</v>
      </c>
      <c r="H78" s="144">
        <f t="shared" si="19"/>
        <v>5964.8</v>
      </c>
      <c r="I78" s="144">
        <f t="shared" si="6"/>
        <v>6710.4000000000005</v>
      </c>
      <c r="J78" s="439">
        <v>7456</v>
      </c>
      <c r="K78" s="144">
        <f t="shared" si="7"/>
        <v>8201.6</v>
      </c>
      <c r="L78" s="144">
        <f t="shared" si="8"/>
        <v>8947.1999999999989</v>
      </c>
      <c r="M78" s="144">
        <f t="shared" si="9"/>
        <v>9692.8000000000011</v>
      </c>
      <c r="N78" s="144">
        <f t="shared" si="10"/>
        <v>10438.4</v>
      </c>
      <c r="O78" s="144">
        <f t="shared" si="11"/>
        <v>11184</v>
      </c>
      <c r="P78" s="144">
        <f t="shared" si="49"/>
        <v>11929.6</v>
      </c>
      <c r="Q78" s="144">
        <f t="shared" si="50"/>
        <v>12675.199999999999</v>
      </c>
      <c r="R78" s="144">
        <f t="shared" si="51"/>
        <v>13420.800000000001</v>
      </c>
      <c r="S78" s="144">
        <f t="shared" si="42"/>
        <v>14166.4</v>
      </c>
      <c r="T78" s="144">
        <f t="shared" si="43"/>
        <v>14912</v>
      </c>
      <c r="U78" s="144">
        <f t="shared" si="44"/>
        <v>15657.6</v>
      </c>
      <c r="V78" s="144">
        <f t="shared" si="45"/>
        <v>16403.2</v>
      </c>
      <c r="W78" s="144">
        <f t="shared" si="46"/>
        <v>17148.8</v>
      </c>
      <c r="X78" s="144">
        <f t="shared" si="47"/>
        <v>17894.399999999998</v>
      </c>
      <c r="Y78" s="145">
        <f t="shared" si="48"/>
        <v>18640</v>
      </c>
      <c r="Z78" s="145">
        <f t="shared" si="48"/>
        <v>20504</v>
      </c>
      <c r="AA78" s="145">
        <f t="shared" si="48"/>
        <v>22367.999999999996</v>
      </c>
      <c r="AB78" s="145">
        <f t="shared" si="48"/>
        <v>24232.000000000004</v>
      </c>
      <c r="AC78" s="145">
        <f t="shared" si="48"/>
        <v>26096</v>
      </c>
      <c r="AD78" s="145">
        <f t="shared" si="48"/>
        <v>27960</v>
      </c>
      <c r="AE78" s="268" t="s">
        <v>348</v>
      </c>
      <c r="AF78" s="269" t="s">
        <v>349</v>
      </c>
    </row>
    <row r="79" spans="1:32" ht="15.75">
      <c r="A79" s="573"/>
      <c r="B79" s="155" t="s">
        <v>145</v>
      </c>
      <c r="C79" s="144">
        <f t="shared" si="1"/>
        <v>2236.7999999999997</v>
      </c>
      <c r="D79" s="144">
        <f t="shared" si="2"/>
        <v>2982.4</v>
      </c>
      <c r="E79" s="144">
        <f t="shared" si="3"/>
        <v>3728</v>
      </c>
      <c r="F79" s="144">
        <f t="shared" si="4"/>
        <v>4473.5999999999995</v>
      </c>
      <c r="G79" s="144">
        <f t="shared" si="5"/>
        <v>5219.2</v>
      </c>
      <c r="H79" s="144">
        <f t="shared" si="19"/>
        <v>5964.8</v>
      </c>
      <c r="I79" s="144">
        <f t="shared" si="6"/>
        <v>6710.4000000000005</v>
      </c>
      <c r="J79" s="439">
        <v>7456</v>
      </c>
      <c r="K79" s="144">
        <f t="shared" si="7"/>
        <v>8201.6</v>
      </c>
      <c r="L79" s="144">
        <f t="shared" si="8"/>
        <v>8947.1999999999989</v>
      </c>
      <c r="M79" s="144">
        <f t="shared" si="9"/>
        <v>9692.8000000000011</v>
      </c>
      <c r="N79" s="144">
        <f t="shared" si="10"/>
        <v>10438.4</v>
      </c>
      <c r="O79" s="144">
        <f t="shared" si="11"/>
        <v>11184</v>
      </c>
      <c r="P79" s="144">
        <f t="shared" si="49"/>
        <v>11929.6</v>
      </c>
      <c r="Q79" s="144">
        <f t="shared" si="50"/>
        <v>12675.199999999999</v>
      </c>
      <c r="R79" s="144">
        <f t="shared" si="51"/>
        <v>13420.800000000001</v>
      </c>
      <c r="S79" s="144">
        <f t="shared" si="42"/>
        <v>14166.4</v>
      </c>
      <c r="T79" s="144">
        <f t="shared" si="43"/>
        <v>14912</v>
      </c>
      <c r="U79" s="144">
        <f t="shared" si="44"/>
        <v>15657.6</v>
      </c>
      <c r="V79" s="144">
        <f t="shared" si="45"/>
        <v>16403.2</v>
      </c>
      <c r="W79" s="144">
        <f t="shared" si="46"/>
        <v>17148.8</v>
      </c>
      <c r="X79" s="144">
        <f t="shared" si="47"/>
        <v>17894.399999999998</v>
      </c>
      <c r="Y79" s="145">
        <f t="shared" si="48"/>
        <v>18640</v>
      </c>
      <c r="Z79" s="145">
        <f t="shared" si="48"/>
        <v>20504</v>
      </c>
      <c r="AA79" s="145">
        <f t="shared" si="48"/>
        <v>22367.999999999996</v>
      </c>
      <c r="AB79" s="145">
        <f t="shared" si="48"/>
        <v>24232.000000000004</v>
      </c>
      <c r="AC79" s="145">
        <f t="shared" si="48"/>
        <v>26096</v>
      </c>
      <c r="AD79" s="145">
        <f t="shared" si="48"/>
        <v>27960</v>
      </c>
      <c r="AE79" s="268" t="s">
        <v>348</v>
      </c>
      <c r="AF79" s="269" t="s">
        <v>349</v>
      </c>
    </row>
    <row r="80" spans="1:32" ht="15.75">
      <c r="A80" s="573"/>
      <c r="B80" s="155" t="s">
        <v>317</v>
      </c>
      <c r="C80" s="144">
        <f t="shared" si="1"/>
        <v>2236.7999999999997</v>
      </c>
      <c r="D80" s="144">
        <f t="shared" si="2"/>
        <v>2982.4</v>
      </c>
      <c r="E80" s="144">
        <f t="shared" si="3"/>
        <v>3728</v>
      </c>
      <c r="F80" s="144">
        <f t="shared" si="4"/>
        <v>4473.5999999999995</v>
      </c>
      <c r="G80" s="144">
        <f t="shared" si="5"/>
        <v>5219.2</v>
      </c>
      <c r="H80" s="144">
        <f t="shared" si="19"/>
        <v>5964.8</v>
      </c>
      <c r="I80" s="144">
        <f t="shared" si="6"/>
        <v>6710.4000000000005</v>
      </c>
      <c r="J80" s="439">
        <v>7456</v>
      </c>
      <c r="K80" s="144">
        <f t="shared" si="7"/>
        <v>8201.6</v>
      </c>
      <c r="L80" s="144">
        <f t="shared" si="8"/>
        <v>8947.1999999999989</v>
      </c>
      <c r="M80" s="144">
        <f t="shared" si="9"/>
        <v>9692.8000000000011</v>
      </c>
      <c r="N80" s="144">
        <f t="shared" si="10"/>
        <v>10438.4</v>
      </c>
      <c r="O80" s="144">
        <f t="shared" si="11"/>
        <v>11184</v>
      </c>
      <c r="P80" s="144">
        <f t="shared" si="49"/>
        <v>11929.6</v>
      </c>
      <c r="Q80" s="144">
        <f t="shared" si="50"/>
        <v>12675.199999999999</v>
      </c>
      <c r="R80" s="144">
        <f t="shared" si="51"/>
        <v>13420.800000000001</v>
      </c>
      <c r="S80" s="144">
        <f t="shared" si="42"/>
        <v>14166.4</v>
      </c>
      <c r="T80" s="144">
        <f t="shared" si="43"/>
        <v>14912</v>
      </c>
      <c r="U80" s="144">
        <f t="shared" si="44"/>
        <v>15657.6</v>
      </c>
      <c r="V80" s="144">
        <f t="shared" si="45"/>
        <v>16403.2</v>
      </c>
      <c r="W80" s="144">
        <f t="shared" si="46"/>
        <v>17148.8</v>
      </c>
      <c r="X80" s="144">
        <f t="shared" si="47"/>
        <v>17894.399999999998</v>
      </c>
      <c r="Y80" s="145">
        <f t="shared" si="48"/>
        <v>18640</v>
      </c>
      <c r="Z80" s="145">
        <f t="shared" si="48"/>
        <v>20504</v>
      </c>
      <c r="AA80" s="145">
        <f t="shared" si="48"/>
        <v>22367.999999999996</v>
      </c>
      <c r="AB80" s="145">
        <f t="shared" si="48"/>
        <v>24232.000000000004</v>
      </c>
      <c r="AC80" s="145">
        <f t="shared" si="48"/>
        <v>26096</v>
      </c>
      <c r="AD80" s="145">
        <f t="shared" si="48"/>
        <v>27960</v>
      </c>
      <c r="AE80" s="268" t="s">
        <v>331</v>
      </c>
      <c r="AF80" s="269" t="s">
        <v>332</v>
      </c>
    </row>
    <row r="81" spans="1:32" ht="15.75">
      <c r="A81" s="573"/>
      <c r="B81" s="180" t="s">
        <v>373</v>
      </c>
      <c r="C81" s="144">
        <f t="shared" si="1"/>
        <v>2236.7999999999997</v>
      </c>
      <c r="D81" s="144">
        <f t="shared" si="2"/>
        <v>2982.4</v>
      </c>
      <c r="E81" s="144">
        <f t="shared" si="3"/>
        <v>3728</v>
      </c>
      <c r="F81" s="144">
        <f t="shared" si="4"/>
        <v>4473.5999999999995</v>
      </c>
      <c r="G81" s="144">
        <f t="shared" si="5"/>
        <v>5219.2</v>
      </c>
      <c r="H81" s="144">
        <f t="shared" ref="H81:H90" si="52">J81*0.8</f>
        <v>5964.8</v>
      </c>
      <c r="I81" s="144">
        <f t="shared" si="6"/>
        <v>6710.4000000000005</v>
      </c>
      <c r="J81" s="439">
        <v>7456</v>
      </c>
      <c r="K81" s="144">
        <f t="shared" si="7"/>
        <v>8201.6</v>
      </c>
      <c r="L81" s="144">
        <f t="shared" si="8"/>
        <v>8947.1999999999989</v>
      </c>
      <c r="M81" s="144">
        <f t="shared" si="9"/>
        <v>9692.8000000000011</v>
      </c>
      <c r="N81" s="144">
        <f t="shared" si="10"/>
        <v>10438.4</v>
      </c>
      <c r="O81" s="144">
        <f t="shared" si="11"/>
        <v>11184</v>
      </c>
      <c r="P81" s="144">
        <f t="shared" si="49"/>
        <v>11929.6</v>
      </c>
      <c r="Q81" s="144">
        <f t="shared" si="50"/>
        <v>12675.199999999999</v>
      </c>
      <c r="R81" s="144">
        <f t="shared" si="51"/>
        <v>13420.800000000001</v>
      </c>
      <c r="S81" s="144">
        <f t="shared" si="42"/>
        <v>14166.4</v>
      </c>
      <c r="T81" s="144">
        <f t="shared" si="43"/>
        <v>14912</v>
      </c>
      <c r="U81" s="144">
        <f t="shared" si="44"/>
        <v>15657.6</v>
      </c>
      <c r="V81" s="144">
        <f t="shared" si="45"/>
        <v>16403.2</v>
      </c>
      <c r="W81" s="144">
        <f t="shared" si="46"/>
        <v>17148.8</v>
      </c>
      <c r="X81" s="144">
        <f t="shared" si="47"/>
        <v>17894.399999999998</v>
      </c>
      <c r="Y81" s="145">
        <f t="shared" si="48"/>
        <v>18640</v>
      </c>
      <c r="Z81" s="145">
        <f t="shared" si="48"/>
        <v>20504</v>
      </c>
      <c r="AA81" s="145">
        <f t="shared" si="48"/>
        <v>22367.999999999996</v>
      </c>
      <c r="AB81" s="145">
        <f t="shared" si="48"/>
        <v>24232.000000000004</v>
      </c>
      <c r="AC81" s="145">
        <f t="shared" si="48"/>
        <v>26096</v>
      </c>
      <c r="AD81" s="145">
        <f t="shared" si="48"/>
        <v>27960</v>
      </c>
      <c r="AE81" s="268" t="s">
        <v>355</v>
      </c>
      <c r="AF81" s="269" t="s">
        <v>356</v>
      </c>
    </row>
    <row r="82" spans="1:32" ht="15.75">
      <c r="A82" s="573"/>
      <c r="B82" s="155" t="s">
        <v>166</v>
      </c>
      <c r="C82" s="144">
        <f t="shared" si="1"/>
        <v>2236.7999999999997</v>
      </c>
      <c r="D82" s="144">
        <f t="shared" si="2"/>
        <v>2982.4</v>
      </c>
      <c r="E82" s="144">
        <f t="shared" si="3"/>
        <v>3728</v>
      </c>
      <c r="F82" s="144">
        <f t="shared" si="4"/>
        <v>4473.5999999999995</v>
      </c>
      <c r="G82" s="144">
        <f t="shared" si="5"/>
        <v>5219.2</v>
      </c>
      <c r="H82" s="144">
        <f t="shared" si="52"/>
        <v>5964.8</v>
      </c>
      <c r="I82" s="144">
        <f t="shared" si="6"/>
        <v>6710.4000000000005</v>
      </c>
      <c r="J82" s="439">
        <v>7456</v>
      </c>
      <c r="K82" s="144">
        <f t="shared" si="7"/>
        <v>8201.6</v>
      </c>
      <c r="L82" s="144">
        <f t="shared" si="8"/>
        <v>8947.1999999999989</v>
      </c>
      <c r="M82" s="144">
        <f t="shared" si="9"/>
        <v>9692.8000000000011</v>
      </c>
      <c r="N82" s="144">
        <f t="shared" si="10"/>
        <v>10438.4</v>
      </c>
      <c r="O82" s="144">
        <f t="shared" si="11"/>
        <v>11184</v>
      </c>
      <c r="P82" s="144">
        <f t="shared" si="49"/>
        <v>11929.6</v>
      </c>
      <c r="Q82" s="144">
        <f t="shared" si="50"/>
        <v>12675.199999999999</v>
      </c>
      <c r="R82" s="144">
        <f t="shared" si="51"/>
        <v>13420.800000000001</v>
      </c>
      <c r="S82" s="144">
        <f t="shared" si="42"/>
        <v>14166.4</v>
      </c>
      <c r="T82" s="144">
        <f t="shared" si="43"/>
        <v>14912</v>
      </c>
      <c r="U82" s="144">
        <f t="shared" si="44"/>
        <v>15657.6</v>
      </c>
      <c r="V82" s="144">
        <f t="shared" si="45"/>
        <v>16403.2</v>
      </c>
      <c r="W82" s="144">
        <f t="shared" si="46"/>
        <v>17148.8</v>
      </c>
      <c r="X82" s="144">
        <f t="shared" si="47"/>
        <v>17894.399999999998</v>
      </c>
      <c r="Y82" s="145">
        <f t="shared" si="48"/>
        <v>18640</v>
      </c>
      <c r="Z82" s="145">
        <f t="shared" si="48"/>
        <v>20504</v>
      </c>
      <c r="AA82" s="145">
        <f t="shared" si="48"/>
        <v>22367.999999999996</v>
      </c>
      <c r="AB82" s="145">
        <f t="shared" si="48"/>
        <v>24232.000000000004</v>
      </c>
      <c r="AC82" s="145">
        <f t="shared" si="48"/>
        <v>26096</v>
      </c>
      <c r="AD82" s="145">
        <f t="shared" si="48"/>
        <v>27960</v>
      </c>
      <c r="AE82" s="268" t="s">
        <v>331</v>
      </c>
      <c r="AF82" s="269" t="s">
        <v>332</v>
      </c>
    </row>
    <row r="83" spans="1:32" ht="32.25" thickBot="1">
      <c r="A83" s="570"/>
      <c r="B83" s="163" t="s">
        <v>378</v>
      </c>
      <c r="C83" s="130">
        <f t="shared" si="1"/>
        <v>1777.5</v>
      </c>
      <c r="D83" s="130">
        <f t="shared" si="2"/>
        <v>2370</v>
      </c>
      <c r="E83" s="130">
        <f t="shared" si="3"/>
        <v>2962.5</v>
      </c>
      <c r="F83" s="130">
        <f t="shared" si="4"/>
        <v>3555</v>
      </c>
      <c r="G83" s="130">
        <f t="shared" si="5"/>
        <v>4147.5</v>
      </c>
      <c r="H83" s="130">
        <f t="shared" si="52"/>
        <v>4740</v>
      </c>
      <c r="I83" s="130">
        <f t="shared" si="6"/>
        <v>5332.5</v>
      </c>
      <c r="J83" s="439">
        <v>5925</v>
      </c>
      <c r="K83" s="130">
        <f t="shared" si="7"/>
        <v>6517.5000000000009</v>
      </c>
      <c r="L83" s="130">
        <f t="shared" si="8"/>
        <v>7110</v>
      </c>
      <c r="M83" s="130">
        <f t="shared" si="9"/>
        <v>7702.5</v>
      </c>
      <c r="N83" s="130">
        <f t="shared" si="10"/>
        <v>8295</v>
      </c>
      <c r="O83" s="130">
        <f t="shared" si="11"/>
        <v>8887.5</v>
      </c>
      <c r="P83" s="130">
        <f t="shared" si="39"/>
        <v>9480</v>
      </c>
      <c r="Q83" s="130">
        <f t="shared" si="40"/>
        <v>10072.5</v>
      </c>
      <c r="R83" s="130">
        <f t="shared" si="41"/>
        <v>10665</v>
      </c>
      <c r="S83" s="130">
        <f t="shared" si="42"/>
        <v>11257.5</v>
      </c>
      <c r="T83" s="130">
        <f t="shared" si="43"/>
        <v>11850</v>
      </c>
      <c r="U83" s="130">
        <f t="shared" si="44"/>
        <v>12442.5</v>
      </c>
      <c r="V83" s="130">
        <f t="shared" si="45"/>
        <v>13035.000000000002</v>
      </c>
      <c r="W83" s="130">
        <f t="shared" si="46"/>
        <v>13627.499999999998</v>
      </c>
      <c r="X83" s="130">
        <f t="shared" si="47"/>
        <v>14220</v>
      </c>
      <c r="Y83" s="131">
        <f t="shared" si="48"/>
        <v>14812.5</v>
      </c>
      <c r="Z83" s="131">
        <f t="shared" si="48"/>
        <v>16293.750000000002</v>
      </c>
      <c r="AA83" s="131">
        <f t="shared" si="48"/>
        <v>17775</v>
      </c>
      <c r="AB83" s="131">
        <f t="shared" si="48"/>
        <v>19256.25</v>
      </c>
      <c r="AC83" s="131">
        <f t="shared" si="48"/>
        <v>20737.5</v>
      </c>
      <c r="AD83" s="131">
        <f t="shared" si="48"/>
        <v>22218.75</v>
      </c>
      <c r="AE83" s="270" t="s">
        <v>65</v>
      </c>
      <c r="AF83" s="271" t="s">
        <v>332</v>
      </c>
    </row>
    <row r="84" spans="1:32" ht="31.5">
      <c r="A84" s="690">
        <v>7</v>
      </c>
      <c r="B84" s="177" t="s">
        <v>167</v>
      </c>
      <c r="C84" s="139">
        <f t="shared" si="1"/>
        <v>2043</v>
      </c>
      <c r="D84" s="139">
        <f t="shared" si="2"/>
        <v>2724</v>
      </c>
      <c r="E84" s="139">
        <f t="shared" si="3"/>
        <v>3405</v>
      </c>
      <c r="F84" s="139">
        <f t="shared" si="4"/>
        <v>4086</v>
      </c>
      <c r="G84" s="139">
        <f t="shared" si="5"/>
        <v>4767</v>
      </c>
      <c r="H84" s="139">
        <f t="shared" si="52"/>
        <v>5448</v>
      </c>
      <c r="I84" s="139">
        <f t="shared" si="6"/>
        <v>6129</v>
      </c>
      <c r="J84" s="439">
        <v>6810</v>
      </c>
      <c r="K84" s="139">
        <f t="shared" si="7"/>
        <v>7491.0000000000009</v>
      </c>
      <c r="L84" s="139">
        <f t="shared" si="8"/>
        <v>8172</v>
      </c>
      <c r="M84" s="139">
        <f t="shared" si="9"/>
        <v>8853</v>
      </c>
      <c r="N84" s="139">
        <f t="shared" si="10"/>
        <v>9534</v>
      </c>
      <c r="O84" s="139">
        <f t="shared" si="11"/>
        <v>10215</v>
      </c>
      <c r="P84" s="139">
        <f t="shared" si="39"/>
        <v>10896</v>
      </c>
      <c r="Q84" s="139">
        <f t="shared" si="40"/>
        <v>11577</v>
      </c>
      <c r="R84" s="139">
        <f t="shared" si="41"/>
        <v>12258</v>
      </c>
      <c r="S84" s="139">
        <f t="shared" si="42"/>
        <v>12939</v>
      </c>
      <c r="T84" s="139">
        <f t="shared" si="43"/>
        <v>13620</v>
      </c>
      <c r="U84" s="139">
        <f t="shared" si="44"/>
        <v>14301</v>
      </c>
      <c r="V84" s="139">
        <f t="shared" si="45"/>
        <v>14982.000000000002</v>
      </c>
      <c r="W84" s="139">
        <f>J84*2.3</f>
        <v>15662.999999999998</v>
      </c>
      <c r="X84" s="139">
        <f t="shared" si="47"/>
        <v>16344</v>
      </c>
      <c r="Y84" s="140">
        <f t="shared" si="48"/>
        <v>17025</v>
      </c>
      <c r="Z84" s="140">
        <f t="shared" si="48"/>
        <v>18727.500000000004</v>
      </c>
      <c r="AA84" s="140">
        <f t="shared" si="48"/>
        <v>20430</v>
      </c>
      <c r="AB84" s="140">
        <f t="shared" si="48"/>
        <v>22132.5</v>
      </c>
      <c r="AC84" s="140">
        <f t="shared" si="48"/>
        <v>23835</v>
      </c>
      <c r="AD84" s="140">
        <f t="shared" si="48"/>
        <v>25537.5</v>
      </c>
      <c r="AE84" s="266" t="s">
        <v>290</v>
      </c>
      <c r="AF84" s="267" t="s">
        <v>335</v>
      </c>
    </row>
    <row r="85" spans="1:32" ht="31.5">
      <c r="A85" s="585"/>
      <c r="B85" s="180" t="s">
        <v>168</v>
      </c>
      <c r="C85" s="144">
        <f t="shared" si="1"/>
        <v>2043</v>
      </c>
      <c r="D85" s="144">
        <f t="shared" si="2"/>
        <v>2724</v>
      </c>
      <c r="E85" s="144">
        <f t="shared" si="3"/>
        <v>3405</v>
      </c>
      <c r="F85" s="144">
        <f t="shared" si="4"/>
        <v>4086</v>
      </c>
      <c r="G85" s="144">
        <f t="shared" si="5"/>
        <v>4767</v>
      </c>
      <c r="H85" s="144">
        <f t="shared" si="52"/>
        <v>5448</v>
      </c>
      <c r="I85" s="144">
        <f t="shared" si="6"/>
        <v>6129</v>
      </c>
      <c r="J85" s="439">
        <v>6810</v>
      </c>
      <c r="K85" s="144">
        <f t="shared" si="7"/>
        <v>7491.0000000000009</v>
      </c>
      <c r="L85" s="144">
        <f t="shared" si="8"/>
        <v>8172</v>
      </c>
      <c r="M85" s="144">
        <f t="shared" si="9"/>
        <v>8853</v>
      </c>
      <c r="N85" s="144">
        <f t="shared" si="10"/>
        <v>9534</v>
      </c>
      <c r="O85" s="144">
        <f t="shared" si="11"/>
        <v>10215</v>
      </c>
      <c r="P85" s="144">
        <f t="shared" si="39"/>
        <v>10896</v>
      </c>
      <c r="Q85" s="144">
        <f t="shared" si="40"/>
        <v>11577</v>
      </c>
      <c r="R85" s="144">
        <f t="shared" si="41"/>
        <v>12258</v>
      </c>
      <c r="S85" s="144">
        <f t="shared" si="42"/>
        <v>12939</v>
      </c>
      <c r="T85" s="144">
        <f t="shared" si="43"/>
        <v>13620</v>
      </c>
      <c r="U85" s="144">
        <f t="shared" si="44"/>
        <v>14301</v>
      </c>
      <c r="V85" s="144">
        <f t="shared" si="45"/>
        <v>14982.000000000002</v>
      </c>
      <c r="W85" s="144">
        <f t="shared" si="46"/>
        <v>15662.999999999998</v>
      </c>
      <c r="X85" s="144">
        <f t="shared" si="47"/>
        <v>16344</v>
      </c>
      <c r="Y85" s="145">
        <f t="shared" si="48"/>
        <v>17025</v>
      </c>
      <c r="Z85" s="145">
        <f t="shared" si="48"/>
        <v>18727.500000000004</v>
      </c>
      <c r="AA85" s="145">
        <f t="shared" si="48"/>
        <v>20430</v>
      </c>
      <c r="AB85" s="145">
        <f t="shared" si="48"/>
        <v>22132.5</v>
      </c>
      <c r="AC85" s="145">
        <f t="shared" si="48"/>
        <v>23835</v>
      </c>
      <c r="AD85" s="145">
        <f t="shared" si="48"/>
        <v>25537.5</v>
      </c>
      <c r="AE85" s="268" t="s">
        <v>290</v>
      </c>
      <c r="AF85" s="269" t="s">
        <v>374</v>
      </c>
    </row>
    <row r="86" spans="1:32" ht="15.75">
      <c r="A86" s="585"/>
      <c r="B86" s="180" t="s">
        <v>149</v>
      </c>
      <c r="C86" s="144">
        <f t="shared" si="1"/>
        <v>2568.6</v>
      </c>
      <c r="D86" s="144">
        <f t="shared" si="2"/>
        <v>3424.8</v>
      </c>
      <c r="E86" s="144">
        <f t="shared" si="3"/>
        <v>4281</v>
      </c>
      <c r="F86" s="144">
        <f t="shared" si="4"/>
        <v>5137.2</v>
      </c>
      <c r="G86" s="144">
        <f t="shared" si="5"/>
        <v>5993.4</v>
      </c>
      <c r="H86" s="144">
        <f t="shared" si="52"/>
        <v>6849.6</v>
      </c>
      <c r="I86" s="144">
        <f t="shared" si="6"/>
        <v>7705.8</v>
      </c>
      <c r="J86" s="439">
        <v>8562</v>
      </c>
      <c r="K86" s="144">
        <f t="shared" si="7"/>
        <v>9418.2000000000007</v>
      </c>
      <c r="L86" s="144">
        <f t="shared" si="8"/>
        <v>10274.4</v>
      </c>
      <c r="M86" s="144">
        <f t="shared" si="9"/>
        <v>11130.6</v>
      </c>
      <c r="N86" s="144">
        <f t="shared" si="10"/>
        <v>11986.8</v>
      </c>
      <c r="O86" s="144">
        <f t="shared" si="11"/>
        <v>12843</v>
      </c>
      <c r="P86" s="144">
        <f t="shared" si="39"/>
        <v>13699.2</v>
      </c>
      <c r="Q86" s="144">
        <f t="shared" si="40"/>
        <v>14555.4</v>
      </c>
      <c r="R86" s="144">
        <f t="shared" si="41"/>
        <v>15411.6</v>
      </c>
      <c r="S86" s="144">
        <f t="shared" si="42"/>
        <v>16267.8</v>
      </c>
      <c r="T86" s="144">
        <f t="shared" si="43"/>
        <v>17124</v>
      </c>
      <c r="U86" s="144">
        <f t="shared" si="44"/>
        <v>17980.2</v>
      </c>
      <c r="V86" s="144">
        <f t="shared" si="45"/>
        <v>18836.400000000001</v>
      </c>
      <c r="W86" s="144">
        <f t="shared" si="46"/>
        <v>19692.599999999999</v>
      </c>
      <c r="X86" s="144">
        <f t="shared" si="47"/>
        <v>20548.8</v>
      </c>
      <c r="Y86" s="145">
        <f t="shared" si="48"/>
        <v>21405</v>
      </c>
      <c r="Z86" s="145">
        <f t="shared" si="48"/>
        <v>23545.5</v>
      </c>
      <c r="AA86" s="145">
        <f t="shared" si="48"/>
        <v>25686</v>
      </c>
      <c r="AB86" s="145">
        <f t="shared" si="48"/>
        <v>27826.5</v>
      </c>
      <c r="AC86" s="145">
        <f t="shared" si="48"/>
        <v>29967</v>
      </c>
      <c r="AD86" s="145">
        <f t="shared" si="48"/>
        <v>32107.5</v>
      </c>
      <c r="AE86" s="268" t="s">
        <v>334</v>
      </c>
      <c r="AF86" s="269" t="s">
        <v>335</v>
      </c>
    </row>
    <row r="87" spans="1:32" ht="31.5">
      <c r="A87" s="585"/>
      <c r="B87" s="180" t="s">
        <v>375</v>
      </c>
      <c r="C87" s="144">
        <f t="shared" si="1"/>
        <v>2043</v>
      </c>
      <c r="D87" s="144">
        <f t="shared" si="2"/>
        <v>2724</v>
      </c>
      <c r="E87" s="144">
        <f t="shared" si="3"/>
        <v>3405</v>
      </c>
      <c r="F87" s="144">
        <f t="shared" si="4"/>
        <v>4086</v>
      </c>
      <c r="G87" s="144">
        <f t="shared" si="5"/>
        <v>4767</v>
      </c>
      <c r="H87" s="144">
        <f t="shared" si="52"/>
        <v>5448</v>
      </c>
      <c r="I87" s="144">
        <f t="shared" si="6"/>
        <v>6129</v>
      </c>
      <c r="J87" s="439">
        <v>6810</v>
      </c>
      <c r="K87" s="144">
        <f t="shared" si="7"/>
        <v>7491.0000000000009</v>
      </c>
      <c r="L87" s="144">
        <f t="shared" si="8"/>
        <v>8172</v>
      </c>
      <c r="M87" s="144">
        <f t="shared" si="9"/>
        <v>8853</v>
      </c>
      <c r="N87" s="144">
        <f t="shared" si="10"/>
        <v>9534</v>
      </c>
      <c r="O87" s="144">
        <f t="shared" si="11"/>
        <v>10215</v>
      </c>
      <c r="P87" s="144">
        <f t="shared" si="39"/>
        <v>10896</v>
      </c>
      <c r="Q87" s="144">
        <f t="shared" si="40"/>
        <v>11577</v>
      </c>
      <c r="R87" s="144">
        <f t="shared" si="41"/>
        <v>12258</v>
      </c>
      <c r="S87" s="144">
        <f t="shared" si="42"/>
        <v>12939</v>
      </c>
      <c r="T87" s="144">
        <f t="shared" si="43"/>
        <v>13620</v>
      </c>
      <c r="U87" s="144">
        <f t="shared" si="44"/>
        <v>14301</v>
      </c>
      <c r="V87" s="144">
        <f t="shared" si="45"/>
        <v>14982.000000000002</v>
      </c>
      <c r="W87" s="144">
        <f>J87*2.3</f>
        <v>15662.999999999998</v>
      </c>
      <c r="X87" s="144">
        <f t="shared" si="47"/>
        <v>16344</v>
      </c>
      <c r="Y87" s="145">
        <f t="shared" si="48"/>
        <v>17025</v>
      </c>
      <c r="Z87" s="145">
        <f t="shared" si="48"/>
        <v>18727.500000000004</v>
      </c>
      <c r="AA87" s="145">
        <f t="shared" si="48"/>
        <v>20430</v>
      </c>
      <c r="AB87" s="145">
        <f t="shared" si="48"/>
        <v>22132.5</v>
      </c>
      <c r="AC87" s="145">
        <f t="shared" si="48"/>
        <v>23835</v>
      </c>
      <c r="AD87" s="145">
        <f t="shared" si="48"/>
        <v>25537.5</v>
      </c>
      <c r="AE87" s="268" t="s">
        <v>65</v>
      </c>
      <c r="AF87" s="269" t="s">
        <v>356</v>
      </c>
    </row>
    <row r="88" spans="1:32" ht="32.25" thickBot="1">
      <c r="A88" s="691"/>
      <c r="B88" s="183" t="s">
        <v>376</v>
      </c>
      <c r="C88" s="130">
        <f t="shared" si="1"/>
        <v>2043</v>
      </c>
      <c r="D88" s="130">
        <f t="shared" si="2"/>
        <v>2724</v>
      </c>
      <c r="E88" s="130">
        <f t="shared" si="3"/>
        <v>3405</v>
      </c>
      <c r="F88" s="130">
        <f t="shared" si="4"/>
        <v>4086</v>
      </c>
      <c r="G88" s="130">
        <f t="shared" si="5"/>
        <v>4767</v>
      </c>
      <c r="H88" s="130">
        <f t="shared" si="52"/>
        <v>5448</v>
      </c>
      <c r="I88" s="130">
        <f t="shared" si="6"/>
        <v>6129</v>
      </c>
      <c r="J88" s="439">
        <v>6810</v>
      </c>
      <c r="K88" s="130">
        <f t="shared" si="7"/>
        <v>7491.0000000000009</v>
      </c>
      <c r="L88" s="130">
        <f t="shared" si="8"/>
        <v>8172</v>
      </c>
      <c r="M88" s="130">
        <f t="shared" si="9"/>
        <v>8853</v>
      </c>
      <c r="N88" s="130">
        <f t="shared" si="10"/>
        <v>9534</v>
      </c>
      <c r="O88" s="130">
        <f t="shared" si="11"/>
        <v>10215</v>
      </c>
      <c r="P88" s="130">
        <f t="shared" si="39"/>
        <v>10896</v>
      </c>
      <c r="Q88" s="130">
        <f t="shared" si="40"/>
        <v>11577</v>
      </c>
      <c r="R88" s="130">
        <f t="shared" si="41"/>
        <v>12258</v>
      </c>
      <c r="S88" s="130">
        <f t="shared" si="42"/>
        <v>12939</v>
      </c>
      <c r="T88" s="130">
        <f t="shared" si="43"/>
        <v>13620</v>
      </c>
      <c r="U88" s="130">
        <f t="shared" si="44"/>
        <v>14301</v>
      </c>
      <c r="V88" s="130">
        <f t="shared" si="45"/>
        <v>14982.000000000002</v>
      </c>
      <c r="W88" s="130">
        <f t="shared" si="46"/>
        <v>15662.999999999998</v>
      </c>
      <c r="X88" s="130">
        <f>J88*2.4</f>
        <v>16344</v>
      </c>
      <c r="Y88" s="131">
        <f t="shared" si="48"/>
        <v>17025</v>
      </c>
      <c r="Z88" s="131">
        <f t="shared" si="48"/>
        <v>18727.500000000004</v>
      </c>
      <c r="AA88" s="131">
        <f t="shared" si="48"/>
        <v>20430</v>
      </c>
      <c r="AB88" s="131">
        <f t="shared" si="48"/>
        <v>22132.5</v>
      </c>
      <c r="AC88" s="131">
        <f t="shared" si="48"/>
        <v>23835</v>
      </c>
      <c r="AD88" s="131">
        <f t="shared" si="48"/>
        <v>25537.5</v>
      </c>
      <c r="AE88" s="270" t="s">
        <v>290</v>
      </c>
      <c r="AF88" s="271" t="s">
        <v>356</v>
      </c>
    </row>
    <row r="89" spans="1:32" ht="31.5">
      <c r="A89" s="569">
        <v>8</v>
      </c>
      <c r="B89" s="177" t="s">
        <v>170</v>
      </c>
      <c r="C89" s="139">
        <f t="shared" si="1"/>
        <v>2538.6</v>
      </c>
      <c r="D89" s="139">
        <f t="shared" si="2"/>
        <v>3384.8</v>
      </c>
      <c r="E89" s="139">
        <f t="shared" si="3"/>
        <v>4231</v>
      </c>
      <c r="F89" s="139">
        <f t="shared" si="4"/>
        <v>5077.2</v>
      </c>
      <c r="G89" s="139">
        <f t="shared" si="5"/>
        <v>5923.4</v>
      </c>
      <c r="H89" s="139">
        <f t="shared" si="52"/>
        <v>6769.6</v>
      </c>
      <c r="I89" s="139">
        <f t="shared" si="6"/>
        <v>7615.8</v>
      </c>
      <c r="J89" s="439">
        <v>8462</v>
      </c>
      <c r="K89" s="139">
        <f t="shared" si="7"/>
        <v>9308.2000000000007</v>
      </c>
      <c r="L89" s="139">
        <f t="shared" si="8"/>
        <v>10154.4</v>
      </c>
      <c r="M89" s="139">
        <f t="shared" si="9"/>
        <v>11000.6</v>
      </c>
      <c r="N89" s="139">
        <f t="shared" si="10"/>
        <v>11846.8</v>
      </c>
      <c r="O89" s="139">
        <f t="shared" si="11"/>
        <v>12693</v>
      </c>
      <c r="P89" s="139">
        <f t="shared" si="39"/>
        <v>13539.2</v>
      </c>
      <c r="Q89" s="139">
        <f t="shared" si="40"/>
        <v>14385.4</v>
      </c>
      <c r="R89" s="139">
        <f t="shared" si="41"/>
        <v>15231.6</v>
      </c>
      <c r="S89" s="139">
        <f t="shared" si="42"/>
        <v>16077.8</v>
      </c>
      <c r="T89" s="139">
        <f t="shared" si="43"/>
        <v>16924</v>
      </c>
      <c r="U89" s="139">
        <f t="shared" si="44"/>
        <v>17770.2</v>
      </c>
      <c r="V89" s="139">
        <f t="shared" si="45"/>
        <v>18616.400000000001</v>
      </c>
      <c r="W89" s="139">
        <f t="shared" si="46"/>
        <v>19462.599999999999</v>
      </c>
      <c r="X89" s="139">
        <f>J89*2.4</f>
        <v>20308.8</v>
      </c>
      <c r="Y89" s="140">
        <f t="shared" si="48"/>
        <v>21155</v>
      </c>
      <c r="Z89" s="140">
        <f t="shared" si="48"/>
        <v>23270.5</v>
      </c>
      <c r="AA89" s="140">
        <f t="shared" si="48"/>
        <v>25386</v>
      </c>
      <c r="AB89" s="140">
        <f t="shared" si="48"/>
        <v>27501.5</v>
      </c>
      <c r="AC89" s="140">
        <f t="shared" si="48"/>
        <v>29617</v>
      </c>
      <c r="AD89" s="140">
        <f t="shared" si="48"/>
        <v>31732.5</v>
      </c>
      <c r="AE89" s="266" t="s">
        <v>290</v>
      </c>
      <c r="AF89" s="267" t="s">
        <v>335</v>
      </c>
    </row>
    <row r="90" spans="1:32" ht="32.25" thickBot="1">
      <c r="A90" s="570"/>
      <c r="B90" s="183" t="s">
        <v>321</v>
      </c>
      <c r="C90" s="130">
        <f t="shared" si="1"/>
        <v>2538.6</v>
      </c>
      <c r="D90" s="130">
        <f t="shared" si="2"/>
        <v>3384.8</v>
      </c>
      <c r="E90" s="130">
        <f t="shared" si="3"/>
        <v>4231</v>
      </c>
      <c r="F90" s="130">
        <f t="shared" si="4"/>
        <v>5077.2</v>
      </c>
      <c r="G90" s="130">
        <f t="shared" si="5"/>
        <v>5923.4</v>
      </c>
      <c r="H90" s="130">
        <f t="shared" si="52"/>
        <v>6769.6</v>
      </c>
      <c r="I90" s="130">
        <f t="shared" si="6"/>
        <v>7615.8</v>
      </c>
      <c r="J90" s="439">
        <v>8462</v>
      </c>
      <c r="K90" s="130">
        <f t="shared" si="7"/>
        <v>9308.2000000000007</v>
      </c>
      <c r="L90" s="130">
        <f t="shared" si="8"/>
        <v>10154.4</v>
      </c>
      <c r="M90" s="130">
        <f t="shared" si="9"/>
        <v>11000.6</v>
      </c>
      <c r="N90" s="130">
        <f t="shared" si="10"/>
        <v>11846.8</v>
      </c>
      <c r="O90" s="130">
        <f t="shared" si="11"/>
        <v>12693</v>
      </c>
      <c r="P90" s="130">
        <f t="shared" si="39"/>
        <v>13539.2</v>
      </c>
      <c r="Q90" s="130">
        <f t="shared" si="40"/>
        <v>14385.4</v>
      </c>
      <c r="R90" s="130">
        <f t="shared" si="41"/>
        <v>15231.6</v>
      </c>
      <c r="S90" s="130">
        <f t="shared" si="42"/>
        <v>16077.8</v>
      </c>
      <c r="T90" s="130">
        <f t="shared" si="43"/>
        <v>16924</v>
      </c>
      <c r="U90" s="130">
        <f t="shared" si="44"/>
        <v>17770.2</v>
      </c>
      <c r="V90" s="130">
        <f t="shared" si="45"/>
        <v>18616.400000000001</v>
      </c>
      <c r="W90" s="130">
        <f t="shared" si="46"/>
        <v>19462.599999999999</v>
      </c>
      <c r="X90" s="130">
        <f t="shared" si="47"/>
        <v>20308.8</v>
      </c>
      <c r="Y90" s="131">
        <f>J90*2.5</f>
        <v>21155</v>
      </c>
      <c r="Z90" s="131">
        <f t="shared" ref="Z90:AD90" si="53">K90*2.5</f>
        <v>23270.5</v>
      </c>
      <c r="AA90" s="131">
        <f t="shared" si="53"/>
        <v>25386</v>
      </c>
      <c r="AB90" s="131">
        <f t="shared" si="53"/>
        <v>27501.5</v>
      </c>
      <c r="AC90" s="131">
        <f t="shared" si="53"/>
        <v>29617</v>
      </c>
      <c r="AD90" s="131">
        <f t="shared" si="53"/>
        <v>31732.5</v>
      </c>
      <c r="AE90" s="270" t="s">
        <v>65</v>
      </c>
      <c r="AF90" s="271" t="s">
        <v>356</v>
      </c>
    </row>
    <row r="91" spans="1:32" s="366" customFormat="1" ht="15.75">
      <c r="A91" s="368"/>
      <c r="B91" s="356"/>
      <c r="C91" s="368"/>
      <c r="D91" s="368"/>
      <c r="E91" s="368"/>
      <c r="F91" s="368"/>
      <c r="G91" s="368"/>
      <c r="H91" s="368"/>
      <c r="I91" s="368"/>
      <c r="J91" s="368"/>
      <c r="K91" s="368"/>
      <c r="L91" s="368"/>
      <c r="M91" s="368"/>
      <c r="N91" s="368"/>
      <c r="O91" s="368"/>
      <c r="P91" s="368"/>
      <c r="Q91" s="368"/>
      <c r="R91" s="368"/>
      <c r="S91" s="368"/>
      <c r="T91" s="368"/>
      <c r="U91" s="368"/>
      <c r="V91" s="368"/>
      <c r="W91" s="368"/>
      <c r="X91" s="368"/>
      <c r="Y91" s="368"/>
      <c r="Z91" s="368"/>
      <c r="AA91" s="368"/>
      <c r="AB91" s="368"/>
      <c r="AC91" s="368"/>
      <c r="AD91" s="368"/>
      <c r="AE91" s="357"/>
      <c r="AF91" s="357"/>
    </row>
    <row r="92" spans="1:32" s="366" customFormat="1">
      <c r="A92" s="368"/>
      <c r="B92" s="26" t="s">
        <v>402</v>
      </c>
      <c r="C92" s="37"/>
      <c r="D92" s="32"/>
      <c r="E92" s="38"/>
      <c r="F92" s="38"/>
      <c r="G92" s="368"/>
      <c r="H92" s="368"/>
      <c r="I92" s="368"/>
      <c r="J92" s="368"/>
      <c r="K92" s="368"/>
      <c r="L92" s="368"/>
      <c r="M92" s="368"/>
      <c r="N92" s="368"/>
      <c r="O92" s="368"/>
      <c r="P92" s="368"/>
      <c r="Q92" s="368"/>
      <c r="R92" s="368"/>
      <c r="S92" s="368"/>
      <c r="T92" s="368"/>
      <c r="U92" s="368"/>
      <c r="V92" s="368"/>
      <c r="W92" s="368"/>
      <c r="X92" s="368"/>
      <c r="Y92" s="368"/>
      <c r="Z92" s="368"/>
      <c r="AA92" s="368"/>
      <c r="AB92" s="368"/>
      <c r="AC92" s="368"/>
      <c r="AD92" s="368"/>
      <c r="AE92" s="357"/>
      <c r="AF92" s="357"/>
    </row>
    <row r="93" spans="1:32" s="281" customFormat="1" ht="15.75" thickBot="1">
      <c r="A93" s="289"/>
      <c r="B93" s="26" t="s">
        <v>401</v>
      </c>
      <c r="C93" s="37"/>
      <c r="D93" s="32"/>
      <c r="E93" s="38"/>
      <c r="F93" s="38"/>
      <c r="G93" s="289"/>
      <c r="H93" s="289"/>
      <c r="I93" s="289"/>
      <c r="J93" s="289"/>
      <c r="K93" s="289"/>
      <c r="L93" s="289"/>
      <c r="M93" s="289"/>
      <c r="N93" s="289"/>
      <c r="O93" s="289"/>
      <c r="P93" s="289"/>
      <c r="Q93" s="289"/>
      <c r="R93" s="289"/>
      <c r="S93" s="289"/>
      <c r="T93" s="289"/>
      <c r="U93" s="289"/>
      <c r="V93" s="289"/>
      <c r="W93" s="289"/>
      <c r="X93" s="289"/>
      <c r="Y93" s="289"/>
      <c r="Z93" s="289"/>
      <c r="AA93" s="289"/>
      <c r="AB93" s="289"/>
      <c r="AC93" s="289"/>
      <c r="AD93" s="289"/>
      <c r="AE93" s="357"/>
      <c r="AF93" s="357"/>
    </row>
    <row r="94" spans="1:32" ht="21">
      <c r="A94" s="112"/>
      <c r="B94" s="184" t="s">
        <v>322</v>
      </c>
      <c r="C94" s="185"/>
      <c r="D94" s="186"/>
      <c r="E94" s="186"/>
      <c r="F94" s="186"/>
      <c r="G94" s="186"/>
      <c r="H94" s="186"/>
      <c r="I94" s="187"/>
      <c r="J94" s="187"/>
      <c r="K94" s="188"/>
      <c r="L94" s="187"/>
      <c r="M94" s="187"/>
      <c r="N94" s="187"/>
      <c r="O94" s="187"/>
      <c r="P94" s="187"/>
      <c r="Q94" s="189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12"/>
    </row>
    <row r="95" spans="1:32" ht="18.75">
      <c r="A95" s="112"/>
      <c r="B95" s="190" t="s">
        <v>323</v>
      </c>
      <c r="C95" s="191"/>
      <c r="D95" s="192"/>
      <c r="E95" s="192"/>
      <c r="F95" s="192"/>
      <c r="G95" s="192"/>
      <c r="H95" s="113"/>
      <c r="I95" s="192" t="s">
        <v>324</v>
      </c>
      <c r="J95" s="193"/>
      <c r="K95" s="193"/>
      <c r="L95" s="193"/>
      <c r="M95" s="193"/>
      <c r="N95" s="193"/>
      <c r="O95" s="193"/>
      <c r="P95" s="113"/>
      <c r="Q95" s="194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</row>
    <row r="96" spans="1:32" ht="15.75" thickBot="1">
      <c r="A96" s="112"/>
      <c r="B96" s="195" t="s">
        <v>325</v>
      </c>
      <c r="C96" s="196"/>
      <c r="D96" s="197"/>
      <c r="E96" s="197"/>
      <c r="F96" s="197"/>
      <c r="G96" s="197"/>
      <c r="H96" s="197"/>
      <c r="I96" s="198"/>
      <c r="J96" s="198"/>
      <c r="K96" s="198"/>
      <c r="L96" s="198"/>
      <c r="M96" s="198"/>
      <c r="N96" s="198"/>
      <c r="O96" s="198"/>
      <c r="P96" s="198"/>
      <c r="Q96" s="199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12"/>
    </row>
    <row r="97" spans="1:32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12"/>
    </row>
    <row r="98" spans="1:32" ht="15.75">
      <c r="A98" s="11"/>
      <c r="B98" s="114" t="s">
        <v>85</v>
      </c>
      <c r="C98" s="687" t="s">
        <v>86</v>
      </c>
      <c r="D98" s="688"/>
      <c r="E98" s="689"/>
      <c r="F98" s="687" t="s">
        <v>87</v>
      </c>
      <c r="G98" s="688"/>
      <c r="H98" s="688"/>
      <c r="I98" s="689"/>
      <c r="J98" s="692" t="s">
        <v>88</v>
      </c>
      <c r="K98" s="693"/>
      <c r="L98" s="693"/>
      <c r="M98" s="694"/>
      <c r="N98" s="641" t="s">
        <v>108</v>
      </c>
      <c r="O98" s="642"/>
      <c r="P98" s="642"/>
      <c r="Q98" s="643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12"/>
    </row>
    <row r="99" spans="1:32" ht="18.75">
      <c r="A99" s="49"/>
      <c r="B99" s="114" t="s">
        <v>102</v>
      </c>
      <c r="C99" s="687" t="s">
        <v>97</v>
      </c>
      <c r="D99" s="688"/>
      <c r="E99" s="689"/>
      <c r="F99" s="687" t="s">
        <v>98</v>
      </c>
      <c r="G99" s="688"/>
      <c r="H99" s="688"/>
      <c r="I99" s="689"/>
      <c r="J99" s="687" t="s">
        <v>98</v>
      </c>
      <c r="K99" s="688"/>
      <c r="L99" s="688"/>
      <c r="M99" s="689"/>
      <c r="N99" s="628">
        <v>270</v>
      </c>
      <c r="O99" s="629"/>
      <c r="P99" s="629"/>
      <c r="Q99" s="630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</row>
    <row r="100" spans="1:32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12"/>
    </row>
  </sheetData>
  <mergeCells count="60">
    <mergeCell ref="A1:V1"/>
    <mergeCell ref="Q2:R2"/>
    <mergeCell ref="B3:R3"/>
    <mergeCell ref="A4:A5"/>
    <mergeCell ref="B4:B5"/>
    <mergeCell ref="C4:AD4"/>
    <mergeCell ref="K54:K55"/>
    <mergeCell ref="A7:A15"/>
    <mergeCell ref="A61:A76"/>
    <mergeCell ref="A77:A83"/>
    <mergeCell ref="F54:F55"/>
    <mergeCell ref="G54:G55"/>
    <mergeCell ref="H54:H55"/>
    <mergeCell ref="I54:I55"/>
    <mergeCell ref="A45:A57"/>
    <mergeCell ref="B54:B55"/>
    <mergeCell ref="C54:C55"/>
    <mergeCell ref="D54:D55"/>
    <mergeCell ref="E54:E55"/>
    <mergeCell ref="A33:A43"/>
    <mergeCell ref="AE4:AF4"/>
    <mergeCell ref="A16:A32"/>
    <mergeCell ref="B29:B30"/>
    <mergeCell ref="AE29:AE30"/>
    <mergeCell ref="AF29:AF30"/>
    <mergeCell ref="L54:L55"/>
    <mergeCell ref="M54:M55"/>
    <mergeCell ref="N54:N55"/>
    <mergeCell ref="O54:O55"/>
    <mergeCell ref="P54:P55"/>
    <mergeCell ref="Z54:Z55"/>
    <mergeCell ref="Q54:Q55"/>
    <mergeCell ref="R54:R55"/>
    <mergeCell ref="S54:S55"/>
    <mergeCell ref="T54:T55"/>
    <mergeCell ref="U54:U55"/>
    <mergeCell ref="A84:A88"/>
    <mergeCell ref="A89:A90"/>
    <mergeCell ref="AF54:AF55"/>
    <mergeCell ref="A58:AA58"/>
    <mergeCell ref="B59:B60"/>
    <mergeCell ref="C59:AD59"/>
    <mergeCell ref="AE59:AF59"/>
    <mergeCell ref="AA54:AA55"/>
    <mergeCell ref="AB54:AB55"/>
    <mergeCell ref="AC54:AC55"/>
    <mergeCell ref="AD54:AD55"/>
    <mergeCell ref="AE54:AE55"/>
    <mergeCell ref="V54:V55"/>
    <mergeCell ref="W54:W55"/>
    <mergeCell ref="X54:X55"/>
    <mergeCell ref="Y54:Y55"/>
    <mergeCell ref="C98:E98"/>
    <mergeCell ref="C99:E99"/>
    <mergeCell ref="F99:I99"/>
    <mergeCell ref="F98:I98"/>
    <mergeCell ref="N99:Q99"/>
    <mergeCell ref="N98:Q98"/>
    <mergeCell ref="J99:M99"/>
    <mergeCell ref="J98:M98"/>
  </mergeCells>
  <pageMargins left="0.25" right="0.25" top="0.75" bottom="0.75" header="0.3" footer="0.3"/>
  <pageSetup paperSize="9" scale="44" fitToHeight="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34"/>
  <sheetViews>
    <sheetView zoomScale="90" zoomScaleNormal="90" workbookViewId="0">
      <selection activeCell="AA14" sqref="AA14"/>
    </sheetView>
  </sheetViews>
  <sheetFormatPr defaultRowHeight="15"/>
  <cols>
    <col min="1" max="1" width="6.140625" customWidth="1"/>
    <col min="2" max="2" width="17.5703125" customWidth="1"/>
  </cols>
  <sheetData>
    <row r="1" spans="1:26" ht="18">
      <c r="A1" s="560" t="s">
        <v>197</v>
      </c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  <c r="R1" s="560"/>
      <c r="S1" s="560"/>
      <c r="T1" s="560"/>
      <c r="U1" s="560"/>
      <c r="V1" s="560"/>
      <c r="W1" s="22"/>
      <c r="X1" s="22"/>
    </row>
    <row r="2" spans="1:26" ht="21">
      <c r="U2" s="561"/>
      <c r="V2" s="561"/>
    </row>
    <row r="3" spans="1:26" ht="16.5" thickBot="1">
      <c r="B3" s="654" t="s">
        <v>395</v>
      </c>
      <c r="C3" s="541"/>
      <c r="D3" s="541"/>
      <c r="E3" s="541"/>
      <c r="F3" s="541"/>
      <c r="G3" s="541"/>
      <c r="H3" s="541"/>
      <c r="I3" s="541"/>
      <c r="J3" s="541"/>
      <c r="K3" s="541"/>
      <c r="L3" s="541"/>
      <c r="M3" s="541"/>
      <c r="N3" s="541"/>
      <c r="O3" s="541"/>
      <c r="P3" s="541"/>
      <c r="Q3" s="541"/>
      <c r="R3" s="541"/>
    </row>
    <row r="4" spans="1:26" ht="16.5" thickBot="1">
      <c r="A4" s="589"/>
      <c r="B4" s="564" t="s">
        <v>21</v>
      </c>
      <c r="C4" s="705" t="s">
        <v>22</v>
      </c>
      <c r="D4" s="706"/>
      <c r="E4" s="706"/>
      <c r="F4" s="706"/>
      <c r="G4" s="706"/>
      <c r="H4" s="706"/>
      <c r="I4" s="706"/>
      <c r="J4" s="706"/>
      <c r="K4" s="706"/>
      <c r="L4" s="706"/>
      <c r="M4" s="706"/>
      <c r="N4" s="706"/>
      <c r="O4" s="706"/>
      <c r="P4" s="706"/>
      <c r="Q4" s="706"/>
      <c r="R4" s="706"/>
      <c r="S4" s="706"/>
      <c r="T4" s="706"/>
      <c r="U4" s="706"/>
      <c r="V4" s="706"/>
      <c r="W4" s="707"/>
      <c r="X4" s="281"/>
      <c r="Y4" s="281"/>
      <c r="Z4" s="281"/>
    </row>
    <row r="5" spans="1:26" ht="15" customHeight="1" thickBot="1">
      <c r="A5" s="708"/>
      <c r="B5" s="709"/>
      <c r="C5" s="292">
        <v>0.3</v>
      </c>
      <c r="D5" s="293">
        <v>0.4</v>
      </c>
      <c r="E5" s="293">
        <v>0.5</v>
      </c>
      <c r="F5" s="293">
        <v>0.6</v>
      </c>
      <c r="G5" s="293">
        <v>0.7</v>
      </c>
      <c r="H5" s="293">
        <v>0.8</v>
      </c>
      <c r="I5" s="293">
        <v>0.9</v>
      </c>
      <c r="J5" s="240">
        <v>1</v>
      </c>
      <c r="K5" s="293">
        <v>1.1000000000000001</v>
      </c>
      <c r="L5" s="293">
        <v>1.2</v>
      </c>
      <c r="M5" s="294">
        <v>1.3</v>
      </c>
      <c r="N5" s="294">
        <v>1.4</v>
      </c>
      <c r="O5" s="294">
        <v>1.5</v>
      </c>
      <c r="P5" s="294">
        <v>1.6</v>
      </c>
      <c r="Q5" s="294">
        <v>1.7</v>
      </c>
      <c r="R5" s="294">
        <v>1.8</v>
      </c>
      <c r="S5" s="294">
        <v>1.9</v>
      </c>
      <c r="T5" s="294">
        <v>2</v>
      </c>
      <c r="U5" s="294">
        <v>2.1</v>
      </c>
      <c r="V5" s="294">
        <v>2.2000000000000002</v>
      </c>
      <c r="W5" s="188">
        <v>2.2999999999999998</v>
      </c>
      <c r="X5" s="295" t="s">
        <v>383</v>
      </c>
      <c r="Y5" s="296" t="s">
        <v>384</v>
      </c>
      <c r="Z5" s="281"/>
    </row>
    <row r="6" spans="1:26" ht="15.75" thickBot="1">
      <c r="A6" s="297">
        <v>0</v>
      </c>
      <c r="B6" s="298" t="s">
        <v>385</v>
      </c>
      <c r="C6" s="299">
        <f>J6*0.3</f>
        <v>485.09999999999997</v>
      </c>
      <c r="D6" s="244">
        <f>J6*0.4</f>
        <v>646.80000000000007</v>
      </c>
      <c r="E6" s="244">
        <f>J6*0.5</f>
        <v>808.5</v>
      </c>
      <c r="F6" s="244">
        <f>J6*0.6</f>
        <v>970.19999999999993</v>
      </c>
      <c r="G6" s="244">
        <f>J6*0.7</f>
        <v>1131.8999999999999</v>
      </c>
      <c r="H6" s="244">
        <f>J6*0.8</f>
        <v>1293.6000000000001</v>
      </c>
      <c r="I6" s="244">
        <f>J6*0.9</f>
        <v>1455.3</v>
      </c>
      <c r="J6" s="523">
        <v>1617</v>
      </c>
      <c r="K6" s="244">
        <f>J6*1.1</f>
        <v>1778.7</v>
      </c>
      <c r="L6" s="244">
        <f>J6*1.2</f>
        <v>1940.3999999999999</v>
      </c>
      <c r="M6" s="244">
        <f>J6*1.3</f>
        <v>2102.1</v>
      </c>
      <c r="N6" s="244">
        <f>J6*1.4</f>
        <v>2263.7999999999997</v>
      </c>
      <c r="O6" s="244">
        <f>J6*1.5</f>
        <v>2425.5</v>
      </c>
      <c r="P6" s="244">
        <f t="shared" ref="P6:P22" si="0">J6*1.6</f>
        <v>2587.2000000000003</v>
      </c>
      <c r="Q6" s="244">
        <f>J6*1.7</f>
        <v>2748.9</v>
      </c>
      <c r="R6" s="244">
        <f>J6*1.8</f>
        <v>2910.6</v>
      </c>
      <c r="S6" s="244">
        <f>J6*1.9</f>
        <v>3072.2999999999997</v>
      </c>
      <c r="T6" s="244">
        <f>J6*2</f>
        <v>3234</v>
      </c>
      <c r="U6" s="244">
        <f>J6*2.1</f>
        <v>3395.7000000000003</v>
      </c>
      <c r="V6" s="244">
        <f>J6*2.2</f>
        <v>3557.4</v>
      </c>
      <c r="W6" s="245">
        <f>K6*2.2</f>
        <v>3913.1400000000003</v>
      </c>
      <c r="X6" s="325">
        <v>120</v>
      </c>
      <c r="Y6" s="326">
        <v>230</v>
      </c>
      <c r="Z6" s="281"/>
    </row>
    <row r="7" spans="1:26" ht="15" customHeight="1">
      <c r="A7" s="699">
        <v>1</v>
      </c>
      <c r="B7" s="300" t="s">
        <v>171</v>
      </c>
      <c r="C7" s="301">
        <f t="shared" ref="C7:C24" si="1">J7*0.3</f>
        <v>715.8</v>
      </c>
      <c r="D7" s="246">
        <f t="shared" ref="D7:D24" si="2">J7*0.4</f>
        <v>954.40000000000009</v>
      </c>
      <c r="E7" s="246">
        <f t="shared" ref="E7:E24" si="3">J7*0.5</f>
        <v>1193</v>
      </c>
      <c r="F7" s="246">
        <f t="shared" ref="F7:F24" si="4">J7*0.6</f>
        <v>1431.6</v>
      </c>
      <c r="G7" s="246">
        <f t="shared" ref="G7:G24" si="5">J7*0.7</f>
        <v>1670.1999999999998</v>
      </c>
      <c r="H7" s="246">
        <f t="shared" ref="H7:H24" si="6">J7*0.8</f>
        <v>1908.8000000000002</v>
      </c>
      <c r="I7" s="246">
        <f t="shared" ref="I7:I24" si="7">J7*0.9</f>
        <v>2147.4</v>
      </c>
      <c r="J7" s="121">
        <v>2386</v>
      </c>
      <c r="K7" s="246">
        <f t="shared" ref="K7:K24" si="8">J7*1.1</f>
        <v>2624.6000000000004</v>
      </c>
      <c r="L7" s="246">
        <f t="shared" ref="L7:R24" si="9">J7*1.2</f>
        <v>2863.2</v>
      </c>
      <c r="M7" s="246">
        <f t="shared" ref="M7:M22" si="10">J7*1.3</f>
        <v>3101.8</v>
      </c>
      <c r="N7" s="246">
        <f t="shared" ref="N7:N22" si="11">J7*1.4</f>
        <v>3340.3999999999996</v>
      </c>
      <c r="O7" s="246">
        <f t="shared" ref="O7:O22" si="12">J7*1.5</f>
        <v>3579</v>
      </c>
      <c r="P7" s="246">
        <f t="shared" si="0"/>
        <v>3817.6000000000004</v>
      </c>
      <c r="Q7" s="246"/>
      <c r="R7" s="246"/>
      <c r="S7" s="246"/>
      <c r="T7" s="246"/>
      <c r="U7" s="246"/>
      <c r="V7" s="246"/>
      <c r="W7" s="302"/>
      <c r="X7" s="327">
        <v>120</v>
      </c>
      <c r="Y7" s="328">
        <v>160</v>
      </c>
      <c r="Z7" s="281"/>
    </row>
    <row r="8" spans="1:26" ht="15" customHeight="1">
      <c r="A8" s="700"/>
      <c r="B8" s="304" t="s">
        <v>172</v>
      </c>
      <c r="C8" s="286">
        <f t="shared" si="1"/>
        <v>715.8</v>
      </c>
      <c r="D8" s="121">
        <f t="shared" si="2"/>
        <v>954.40000000000009</v>
      </c>
      <c r="E8" s="121">
        <f t="shared" si="3"/>
        <v>1193</v>
      </c>
      <c r="F8" s="121">
        <f t="shared" si="4"/>
        <v>1431.6</v>
      </c>
      <c r="G8" s="121">
        <f t="shared" si="5"/>
        <v>1670.1999999999998</v>
      </c>
      <c r="H8" s="121">
        <f t="shared" si="6"/>
        <v>1908.8000000000002</v>
      </c>
      <c r="I8" s="121">
        <f t="shared" si="7"/>
        <v>2147.4</v>
      </c>
      <c r="J8" s="121">
        <v>2386</v>
      </c>
      <c r="K8" s="121">
        <f t="shared" si="8"/>
        <v>2624.6000000000004</v>
      </c>
      <c r="L8" s="121">
        <f t="shared" si="9"/>
        <v>2863.2</v>
      </c>
      <c r="M8" s="121">
        <f t="shared" si="10"/>
        <v>3101.8</v>
      </c>
      <c r="N8" s="121">
        <f t="shared" si="11"/>
        <v>3340.3999999999996</v>
      </c>
      <c r="O8" s="121">
        <f t="shared" si="12"/>
        <v>3579</v>
      </c>
      <c r="P8" s="121">
        <f t="shared" si="0"/>
        <v>3817.6000000000004</v>
      </c>
      <c r="Q8" s="121"/>
      <c r="R8" s="121"/>
      <c r="S8" s="121"/>
      <c r="T8" s="121"/>
      <c r="U8" s="121"/>
      <c r="V8" s="121"/>
      <c r="W8" s="305"/>
      <c r="X8" s="329">
        <v>120</v>
      </c>
      <c r="Y8" s="219">
        <v>160</v>
      </c>
      <c r="Z8" s="281"/>
    </row>
    <row r="9" spans="1:26" ht="15" customHeight="1">
      <c r="A9" s="700"/>
      <c r="B9" s="304" t="s">
        <v>173</v>
      </c>
      <c r="C9" s="286">
        <f t="shared" si="1"/>
        <v>715.8</v>
      </c>
      <c r="D9" s="121">
        <f t="shared" si="2"/>
        <v>954.40000000000009</v>
      </c>
      <c r="E9" s="121">
        <f t="shared" si="3"/>
        <v>1193</v>
      </c>
      <c r="F9" s="121">
        <f t="shared" si="4"/>
        <v>1431.6</v>
      </c>
      <c r="G9" s="121">
        <f t="shared" si="5"/>
        <v>1670.1999999999998</v>
      </c>
      <c r="H9" s="121">
        <f t="shared" si="6"/>
        <v>1908.8000000000002</v>
      </c>
      <c r="I9" s="121">
        <f t="shared" si="7"/>
        <v>2147.4</v>
      </c>
      <c r="J9" s="121">
        <v>2386</v>
      </c>
      <c r="K9" s="121">
        <f t="shared" si="8"/>
        <v>2624.6000000000004</v>
      </c>
      <c r="L9" s="121">
        <f t="shared" si="9"/>
        <v>2863.2</v>
      </c>
      <c r="M9" s="121">
        <f t="shared" si="10"/>
        <v>3101.8</v>
      </c>
      <c r="N9" s="121">
        <f t="shared" si="11"/>
        <v>3340.3999999999996</v>
      </c>
      <c r="O9" s="121">
        <f t="shared" si="12"/>
        <v>3579</v>
      </c>
      <c r="P9" s="121">
        <f t="shared" si="0"/>
        <v>3817.6000000000004</v>
      </c>
      <c r="Q9" s="121"/>
      <c r="R9" s="121"/>
      <c r="S9" s="121"/>
      <c r="T9" s="121"/>
      <c r="U9" s="121"/>
      <c r="V9" s="121"/>
      <c r="W9" s="305"/>
      <c r="X9" s="329">
        <v>120</v>
      </c>
      <c r="Y9" s="219">
        <v>155</v>
      </c>
      <c r="Z9" s="281"/>
    </row>
    <row r="10" spans="1:26" ht="15" customHeight="1">
      <c r="A10" s="700"/>
      <c r="B10" s="304" t="s">
        <v>174</v>
      </c>
      <c r="C10" s="286">
        <f t="shared" si="1"/>
        <v>715.8</v>
      </c>
      <c r="D10" s="121">
        <f t="shared" si="2"/>
        <v>954.40000000000009</v>
      </c>
      <c r="E10" s="121">
        <f t="shared" si="3"/>
        <v>1193</v>
      </c>
      <c r="F10" s="121">
        <f t="shared" si="4"/>
        <v>1431.6</v>
      </c>
      <c r="G10" s="121">
        <f t="shared" si="5"/>
        <v>1670.1999999999998</v>
      </c>
      <c r="H10" s="121">
        <f t="shared" si="6"/>
        <v>1908.8000000000002</v>
      </c>
      <c r="I10" s="121">
        <f t="shared" si="7"/>
        <v>2147.4</v>
      </c>
      <c r="J10" s="121">
        <v>2386</v>
      </c>
      <c r="K10" s="121">
        <f t="shared" si="8"/>
        <v>2624.6000000000004</v>
      </c>
      <c r="L10" s="121">
        <f t="shared" si="9"/>
        <v>2863.2</v>
      </c>
      <c r="M10" s="121">
        <f t="shared" si="10"/>
        <v>3101.8</v>
      </c>
      <c r="N10" s="121">
        <f t="shared" si="11"/>
        <v>3340.3999999999996</v>
      </c>
      <c r="O10" s="121">
        <f t="shared" si="12"/>
        <v>3579</v>
      </c>
      <c r="P10" s="121">
        <f t="shared" si="0"/>
        <v>3817.6000000000004</v>
      </c>
      <c r="Q10" s="121">
        <f t="shared" ref="Q10:Q21" si="13">J10*1.7</f>
        <v>4056.2</v>
      </c>
      <c r="R10" s="121">
        <f t="shared" ref="R10:R21" si="14">J10*1.8</f>
        <v>4294.8</v>
      </c>
      <c r="S10" s="121">
        <f t="shared" ref="S10:S20" si="15">J10*1.9</f>
        <v>4533.3999999999996</v>
      </c>
      <c r="T10" s="121">
        <f t="shared" ref="T10:V20" si="16">J10*2</f>
        <v>4772</v>
      </c>
      <c r="U10" s="121">
        <f t="shared" si="16"/>
        <v>5249.2000000000007</v>
      </c>
      <c r="V10" s="121">
        <f t="shared" si="16"/>
        <v>5726.4</v>
      </c>
      <c r="W10" s="305"/>
      <c r="X10" s="329">
        <v>120</v>
      </c>
      <c r="Y10" s="219">
        <v>215</v>
      </c>
      <c r="Z10" s="281"/>
    </row>
    <row r="11" spans="1:26" ht="15" customHeight="1" thickBot="1">
      <c r="A11" s="701"/>
      <c r="B11" s="307" t="s">
        <v>175</v>
      </c>
      <c r="C11" s="308">
        <f t="shared" si="1"/>
        <v>715.8</v>
      </c>
      <c r="D11" s="240">
        <f t="shared" si="2"/>
        <v>954.40000000000009</v>
      </c>
      <c r="E11" s="240">
        <f t="shared" si="3"/>
        <v>1193</v>
      </c>
      <c r="F11" s="240">
        <f t="shared" si="4"/>
        <v>1431.6</v>
      </c>
      <c r="G11" s="240">
        <f t="shared" si="5"/>
        <v>1670.1999999999998</v>
      </c>
      <c r="H11" s="240">
        <f t="shared" si="6"/>
        <v>1908.8000000000002</v>
      </c>
      <c r="I11" s="240">
        <f t="shared" si="7"/>
        <v>2147.4</v>
      </c>
      <c r="J11" s="240">
        <v>2386</v>
      </c>
      <c r="K11" s="240">
        <f t="shared" si="8"/>
        <v>2624.6000000000004</v>
      </c>
      <c r="L11" s="240">
        <f t="shared" si="9"/>
        <v>2863.2</v>
      </c>
      <c r="M11" s="240">
        <f t="shared" si="10"/>
        <v>3101.8</v>
      </c>
      <c r="N11" s="240">
        <f t="shared" si="11"/>
        <v>3340.3999999999996</v>
      </c>
      <c r="O11" s="240">
        <f t="shared" si="12"/>
        <v>3579</v>
      </c>
      <c r="P11" s="240">
        <f t="shared" si="0"/>
        <v>3817.6000000000004</v>
      </c>
      <c r="Q11" s="240"/>
      <c r="R11" s="240"/>
      <c r="S11" s="240"/>
      <c r="T11" s="240"/>
      <c r="U11" s="240"/>
      <c r="V11" s="240"/>
      <c r="W11" s="309"/>
      <c r="X11" s="330">
        <v>120</v>
      </c>
      <c r="Y11" s="331">
        <v>155</v>
      </c>
      <c r="Z11" s="281"/>
    </row>
    <row r="12" spans="1:26" ht="15.75" customHeight="1">
      <c r="A12" s="699">
        <v>2</v>
      </c>
      <c r="B12" s="300" t="s">
        <v>176</v>
      </c>
      <c r="C12" s="301">
        <f t="shared" si="1"/>
        <v>1079.7</v>
      </c>
      <c r="D12" s="246">
        <f t="shared" si="2"/>
        <v>1439.6000000000001</v>
      </c>
      <c r="E12" s="246">
        <f t="shared" si="3"/>
        <v>1799.5</v>
      </c>
      <c r="F12" s="246">
        <f t="shared" si="4"/>
        <v>2159.4</v>
      </c>
      <c r="G12" s="246">
        <f t="shared" si="5"/>
        <v>2519.2999999999997</v>
      </c>
      <c r="H12" s="246">
        <f t="shared" si="6"/>
        <v>2879.2000000000003</v>
      </c>
      <c r="I12" s="246">
        <f t="shared" si="7"/>
        <v>3239.1</v>
      </c>
      <c r="J12" s="522">
        <v>3599</v>
      </c>
      <c r="K12" s="246">
        <f t="shared" si="8"/>
        <v>3958.9000000000005</v>
      </c>
      <c r="L12" s="246">
        <f t="shared" si="9"/>
        <v>4318.8</v>
      </c>
      <c r="M12" s="246">
        <f t="shared" si="10"/>
        <v>4678.7</v>
      </c>
      <c r="N12" s="246">
        <f t="shared" si="11"/>
        <v>5038.5999999999995</v>
      </c>
      <c r="O12" s="246">
        <f t="shared" si="12"/>
        <v>5398.5</v>
      </c>
      <c r="P12" s="246">
        <f t="shared" si="0"/>
        <v>5758.4000000000005</v>
      </c>
      <c r="Q12" s="246"/>
      <c r="R12" s="246"/>
      <c r="S12" s="246"/>
      <c r="T12" s="246"/>
      <c r="U12" s="246"/>
      <c r="V12" s="246"/>
      <c r="W12" s="302"/>
      <c r="X12" s="327">
        <v>120</v>
      </c>
      <c r="Y12" s="328">
        <v>160</v>
      </c>
      <c r="Z12" s="281"/>
    </row>
    <row r="13" spans="1:26" ht="15.75" customHeight="1">
      <c r="A13" s="700"/>
      <c r="B13" s="304" t="s">
        <v>177</v>
      </c>
      <c r="C13" s="286">
        <f t="shared" si="1"/>
        <v>1079.7</v>
      </c>
      <c r="D13" s="121">
        <f t="shared" si="2"/>
        <v>1439.6000000000001</v>
      </c>
      <c r="E13" s="121">
        <f t="shared" si="3"/>
        <v>1799.5</v>
      </c>
      <c r="F13" s="121">
        <f t="shared" si="4"/>
        <v>2159.4</v>
      </c>
      <c r="G13" s="121">
        <f t="shared" si="5"/>
        <v>2519.2999999999997</v>
      </c>
      <c r="H13" s="121">
        <f t="shared" si="6"/>
        <v>2879.2000000000003</v>
      </c>
      <c r="I13" s="121">
        <f t="shared" si="7"/>
        <v>3239.1</v>
      </c>
      <c r="J13" s="121">
        <v>3599</v>
      </c>
      <c r="K13" s="121">
        <f t="shared" si="8"/>
        <v>3958.9000000000005</v>
      </c>
      <c r="L13" s="121">
        <f t="shared" si="9"/>
        <v>4318.8</v>
      </c>
      <c r="M13" s="121">
        <f>J13*1.3</f>
        <v>4678.7</v>
      </c>
      <c r="N13" s="121">
        <f t="shared" si="11"/>
        <v>5038.5999999999995</v>
      </c>
      <c r="O13" s="121">
        <f t="shared" si="12"/>
        <v>5398.5</v>
      </c>
      <c r="P13" s="121">
        <f t="shared" si="0"/>
        <v>5758.4000000000005</v>
      </c>
      <c r="Q13" s="121">
        <f t="shared" si="13"/>
        <v>6118.3</v>
      </c>
      <c r="R13" s="121">
        <f t="shared" si="14"/>
        <v>6478.2</v>
      </c>
      <c r="S13" s="121">
        <f t="shared" si="15"/>
        <v>6838.0999999999995</v>
      </c>
      <c r="T13" s="121">
        <f t="shared" si="16"/>
        <v>7198</v>
      </c>
      <c r="U13" s="121">
        <f t="shared" ref="U13:U20" si="17">J13*2.1</f>
        <v>7557.9000000000005</v>
      </c>
      <c r="V13" s="121">
        <f t="shared" ref="V13:W20" si="18">J13*2.2</f>
        <v>7917.8000000000011</v>
      </c>
      <c r="W13" s="285">
        <f t="shared" si="18"/>
        <v>8709.5800000000017</v>
      </c>
      <c r="X13" s="329">
        <v>120</v>
      </c>
      <c r="Y13" s="219">
        <v>230</v>
      </c>
      <c r="Z13" s="281"/>
    </row>
    <row r="14" spans="1:26" ht="15" customHeight="1">
      <c r="A14" s="700"/>
      <c r="B14" s="304" t="s">
        <v>386</v>
      </c>
      <c r="C14" s="286">
        <f t="shared" si="1"/>
        <v>1079.7</v>
      </c>
      <c r="D14" s="121">
        <f t="shared" si="2"/>
        <v>1439.6000000000001</v>
      </c>
      <c r="E14" s="121">
        <f t="shared" si="3"/>
        <v>1799.5</v>
      </c>
      <c r="F14" s="121">
        <f t="shared" si="4"/>
        <v>2159.4</v>
      </c>
      <c r="G14" s="121">
        <f t="shared" si="5"/>
        <v>2519.2999999999997</v>
      </c>
      <c r="H14" s="121">
        <f t="shared" si="6"/>
        <v>2879.2000000000003</v>
      </c>
      <c r="I14" s="121">
        <f t="shared" si="7"/>
        <v>3239.1</v>
      </c>
      <c r="J14" s="121">
        <v>3599</v>
      </c>
      <c r="K14" s="121">
        <f t="shared" si="8"/>
        <v>3958.9000000000005</v>
      </c>
      <c r="L14" s="121">
        <f t="shared" si="9"/>
        <v>4318.8</v>
      </c>
      <c r="M14" s="121">
        <f t="shared" si="10"/>
        <v>4678.7</v>
      </c>
      <c r="N14" s="121">
        <f t="shared" si="11"/>
        <v>5038.5999999999995</v>
      </c>
      <c r="O14" s="121">
        <f t="shared" si="12"/>
        <v>5398.5</v>
      </c>
      <c r="P14" s="121">
        <f t="shared" si="0"/>
        <v>5758.4000000000005</v>
      </c>
      <c r="Q14" s="121">
        <f t="shared" si="13"/>
        <v>6118.3</v>
      </c>
      <c r="R14" s="121">
        <f t="shared" si="14"/>
        <v>6478.2</v>
      </c>
      <c r="S14" s="121"/>
      <c r="T14" s="121"/>
      <c r="U14" s="121"/>
      <c r="V14" s="121"/>
      <c r="W14" s="305"/>
      <c r="X14" s="329">
        <v>120</v>
      </c>
      <c r="Y14" s="219">
        <v>180</v>
      </c>
      <c r="Z14" s="281"/>
    </row>
    <row r="15" spans="1:26" ht="15" customHeight="1">
      <c r="A15" s="700"/>
      <c r="B15" s="304" t="s">
        <v>178</v>
      </c>
      <c r="C15" s="286">
        <f t="shared" si="1"/>
        <v>1079.7</v>
      </c>
      <c r="D15" s="121">
        <f t="shared" si="2"/>
        <v>1439.6000000000001</v>
      </c>
      <c r="E15" s="121">
        <f t="shared" si="3"/>
        <v>1799.5</v>
      </c>
      <c r="F15" s="121">
        <f t="shared" si="4"/>
        <v>2159.4</v>
      </c>
      <c r="G15" s="121">
        <f t="shared" si="5"/>
        <v>2519.2999999999997</v>
      </c>
      <c r="H15" s="121">
        <f t="shared" si="6"/>
        <v>2879.2000000000003</v>
      </c>
      <c r="I15" s="121">
        <f t="shared" si="7"/>
        <v>3239.1</v>
      </c>
      <c r="J15" s="121">
        <v>3599</v>
      </c>
      <c r="K15" s="121">
        <f t="shared" si="8"/>
        <v>3958.9000000000005</v>
      </c>
      <c r="L15" s="121">
        <f t="shared" si="9"/>
        <v>4318.8</v>
      </c>
      <c r="M15" s="121">
        <f t="shared" si="10"/>
        <v>4678.7</v>
      </c>
      <c r="N15" s="121">
        <f t="shared" si="11"/>
        <v>5038.5999999999995</v>
      </c>
      <c r="O15" s="121">
        <f t="shared" si="12"/>
        <v>5398.5</v>
      </c>
      <c r="P15" s="121">
        <f t="shared" si="0"/>
        <v>5758.4000000000005</v>
      </c>
      <c r="Q15" s="121">
        <f t="shared" si="13"/>
        <v>6118.3</v>
      </c>
      <c r="R15" s="121">
        <f t="shared" si="14"/>
        <v>6478.2</v>
      </c>
      <c r="S15" s="121">
        <f t="shared" si="15"/>
        <v>6838.0999999999995</v>
      </c>
      <c r="T15" s="121">
        <f t="shared" si="16"/>
        <v>7198</v>
      </c>
      <c r="U15" s="121">
        <f t="shared" si="17"/>
        <v>7557.9000000000005</v>
      </c>
      <c r="V15" s="121">
        <f t="shared" si="18"/>
        <v>7917.8000000000011</v>
      </c>
      <c r="W15" s="285">
        <f t="shared" si="18"/>
        <v>8709.5800000000017</v>
      </c>
      <c r="X15" s="329">
        <v>120</v>
      </c>
      <c r="Y15" s="219">
        <v>230</v>
      </c>
      <c r="Z15" s="281"/>
    </row>
    <row r="16" spans="1:26" ht="15" customHeight="1" thickBot="1">
      <c r="A16" s="701"/>
      <c r="B16" s="307" t="s">
        <v>179</v>
      </c>
      <c r="C16" s="308">
        <f t="shared" si="1"/>
        <v>1079.7</v>
      </c>
      <c r="D16" s="240">
        <f t="shared" si="2"/>
        <v>1439.6000000000001</v>
      </c>
      <c r="E16" s="240">
        <f t="shared" si="3"/>
        <v>1799.5</v>
      </c>
      <c r="F16" s="240">
        <f t="shared" si="4"/>
        <v>2159.4</v>
      </c>
      <c r="G16" s="240">
        <f t="shared" si="5"/>
        <v>2519.2999999999997</v>
      </c>
      <c r="H16" s="240">
        <f t="shared" si="6"/>
        <v>2879.2000000000003</v>
      </c>
      <c r="I16" s="240">
        <f t="shared" si="7"/>
        <v>3239.1</v>
      </c>
      <c r="J16" s="240">
        <v>3599</v>
      </c>
      <c r="K16" s="240">
        <f t="shared" si="8"/>
        <v>3958.9000000000005</v>
      </c>
      <c r="L16" s="240">
        <f t="shared" si="9"/>
        <v>4318.8</v>
      </c>
      <c r="M16" s="240">
        <f t="shared" si="10"/>
        <v>4678.7</v>
      </c>
      <c r="N16" s="240">
        <f t="shared" si="11"/>
        <v>5038.5999999999995</v>
      </c>
      <c r="O16" s="240">
        <f t="shared" si="12"/>
        <v>5398.5</v>
      </c>
      <c r="P16" s="240">
        <f t="shared" si="0"/>
        <v>5758.4000000000005</v>
      </c>
      <c r="Q16" s="240"/>
      <c r="R16" s="240"/>
      <c r="S16" s="240"/>
      <c r="T16" s="240"/>
      <c r="U16" s="240"/>
      <c r="V16" s="240"/>
      <c r="W16" s="309"/>
      <c r="X16" s="330">
        <v>120</v>
      </c>
      <c r="Y16" s="331">
        <v>160</v>
      </c>
      <c r="Z16" s="281"/>
    </row>
    <row r="17" spans="1:26" ht="15" customHeight="1">
      <c r="A17" s="702">
        <v>3</v>
      </c>
      <c r="B17" s="312" t="s">
        <v>387</v>
      </c>
      <c r="C17" s="301">
        <f t="shared" si="1"/>
        <v>1383.8999999999999</v>
      </c>
      <c r="D17" s="246">
        <f t="shared" si="2"/>
        <v>1845.2</v>
      </c>
      <c r="E17" s="246">
        <f t="shared" si="3"/>
        <v>2306.5</v>
      </c>
      <c r="F17" s="246">
        <f t="shared" si="4"/>
        <v>2767.7999999999997</v>
      </c>
      <c r="G17" s="246">
        <f t="shared" si="5"/>
        <v>3229.1</v>
      </c>
      <c r="H17" s="246">
        <f t="shared" si="6"/>
        <v>3690.4</v>
      </c>
      <c r="I17" s="246">
        <f t="shared" si="7"/>
        <v>4151.7</v>
      </c>
      <c r="J17" s="522">
        <v>4613</v>
      </c>
      <c r="K17" s="246">
        <f t="shared" si="8"/>
        <v>5074.3</v>
      </c>
      <c r="L17" s="246">
        <f t="shared" si="9"/>
        <v>5535.5999999999995</v>
      </c>
      <c r="M17" s="246">
        <f t="shared" si="10"/>
        <v>5996.9000000000005</v>
      </c>
      <c r="N17" s="246">
        <f t="shared" si="11"/>
        <v>6458.2</v>
      </c>
      <c r="O17" s="246">
        <f t="shared" si="12"/>
        <v>6919.5</v>
      </c>
      <c r="P17" s="246">
        <f t="shared" si="0"/>
        <v>7380.8</v>
      </c>
      <c r="Q17" s="246">
        <f t="shared" si="13"/>
        <v>7842.0999999999995</v>
      </c>
      <c r="R17" s="246">
        <f t="shared" si="14"/>
        <v>8303.4</v>
      </c>
      <c r="S17" s="246"/>
      <c r="T17" s="246"/>
      <c r="U17" s="246"/>
      <c r="V17" s="246"/>
      <c r="W17" s="302"/>
      <c r="X17" s="327">
        <v>120</v>
      </c>
      <c r="Y17" s="328">
        <v>180</v>
      </c>
      <c r="Z17" s="281"/>
    </row>
    <row r="18" spans="1:26" ht="15.75" customHeight="1">
      <c r="A18" s="700"/>
      <c r="B18" s="304" t="s">
        <v>180</v>
      </c>
      <c r="C18" s="286">
        <f t="shared" si="1"/>
        <v>1383.8999999999999</v>
      </c>
      <c r="D18" s="121">
        <f t="shared" si="2"/>
        <v>1845.2</v>
      </c>
      <c r="E18" s="121">
        <f t="shared" si="3"/>
        <v>2306.5</v>
      </c>
      <c r="F18" s="121">
        <f t="shared" si="4"/>
        <v>2767.7999999999997</v>
      </c>
      <c r="G18" s="121">
        <f t="shared" si="5"/>
        <v>3229.1</v>
      </c>
      <c r="H18" s="121">
        <f t="shared" si="6"/>
        <v>3690.4</v>
      </c>
      <c r="I18" s="121">
        <f t="shared" si="7"/>
        <v>4151.7</v>
      </c>
      <c r="J18" s="121">
        <v>4613</v>
      </c>
      <c r="K18" s="121">
        <f t="shared" si="8"/>
        <v>5074.3</v>
      </c>
      <c r="L18" s="121">
        <f t="shared" si="9"/>
        <v>5535.5999999999995</v>
      </c>
      <c r="M18" s="121">
        <f t="shared" si="10"/>
        <v>5996.9000000000005</v>
      </c>
      <c r="N18" s="121">
        <f t="shared" si="11"/>
        <v>6458.2</v>
      </c>
      <c r="O18" s="121">
        <f t="shared" si="12"/>
        <v>6919.5</v>
      </c>
      <c r="P18" s="121">
        <f t="shared" si="0"/>
        <v>7380.8</v>
      </c>
      <c r="Q18" s="121">
        <f t="shared" si="13"/>
        <v>7842.0999999999995</v>
      </c>
      <c r="R18" s="121">
        <f t="shared" si="14"/>
        <v>8303.4</v>
      </c>
      <c r="S18" s="121">
        <f t="shared" si="15"/>
        <v>8764.6999999999989</v>
      </c>
      <c r="T18" s="121">
        <f t="shared" si="16"/>
        <v>9226</v>
      </c>
      <c r="U18" s="121">
        <f t="shared" si="17"/>
        <v>9687.3000000000011</v>
      </c>
      <c r="V18" s="121">
        <f t="shared" si="18"/>
        <v>10148.6</v>
      </c>
      <c r="W18" s="305"/>
      <c r="X18" s="329">
        <v>120</v>
      </c>
      <c r="Y18" s="219">
        <v>220</v>
      </c>
      <c r="Z18" s="281"/>
    </row>
    <row r="19" spans="1:26" ht="15.75" customHeight="1">
      <c r="A19" s="700"/>
      <c r="B19" s="304" t="s">
        <v>181</v>
      </c>
      <c r="C19" s="286">
        <f t="shared" si="1"/>
        <v>1383.8999999999999</v>
      </c>
      <c r="D19" s="121">
        <f t="shared" si="2"/>
        <v>1845.2</v>
      </c>
      <c r="E19" s="121">
        <f t="shared" si="3"/>
        <v>2306.5</v>
      </c>
      <c r="F19" s="121">
        <f t="shared" si="4"/>
        <v>2767.7999999999997</v>
      </c>
      <c r="G19" s="121">
        <f t="shared" si="5"/>
        <v>3229.1</v>
      </c>
      <c r="H19" s="121">
        <f t="shared" si="6"/>
        <v>3690.4</v>
      </c>
      <c r="I19" s="121">
        <f t="shared" si="7"/>
        <v>4151.7</v>
      </c>
      <c r="J19" s="121">
        <v>4613</v>
      </c>
      <c r="K19" s="121">
        <f t="shared" si="8"/>
        <v>5074.3</v>
      </c>
      <c r="L19" s="121">
        <f t="shared" si="9"/>
        <v>5535.5999999999995</v>
      </c>
      <c r="M19" s="121">
        <f t="shared" si="10"/>
        <v>5996.9000000000005</v>
      </c>
      <c r="N19" s="121">
        <f t="shared" si="11"/>
        <v>6458.2</v>
      </c>
      <c r="O19" s="121">
        <f t="shared" si="12"/>
        <v>6919.5</v>
      </c>
      <c r="P19" s="121">
        <f t="shared" si="0"/>
        <v>7380.8</v>
      </c>
      <c r="Q19" s="121">
        <f t="shared" si="13"/>
        <v>7842.0999999999995</v>
      </c>
      <c r="R19" s="121">
        <f t="shared" si="14"/>
        <v>8303.4</v>
      </c>
      <c r="S19" s="121">
        <f t="shared" si="15"/>
        <v>8764.6999999999989</v>
      </c>
      <c r="T19" s="121">
        <f t="shared" si="16"/>
        <v>9226</v>
      </c>
      <c r="U19" s="121">
        <f t="shared" si="17"/>
        <v>9687.3000000000011</v>
      </c>
      <c r="V19" s="121">
        <f t="shared" si="18"/>
        <v>10148.6</v>
      </c>
      <c r="W19" s="285">
        <f t="shared" si="18"/>
        <v>11163.460000000001</v>
      </c>
      <c r="X19" s="329">
        <v>120</v>
      </c>
      <c r="Y19" s="219">
        <v>230</v>
      </c>
      <c r="Z19" s="281"/>
    </row>
    <row r="20" spans="1:26" ht="15.75" customHeight="1" thickBot="1">
      <c r="A20" s="701"/>
      <c r="B20" s="314" t="s">
        <v>182</v>
      </c>
      <c r="C20" s="308">
        <f t="shared" si="1"/>
        <v>1383.8999999999999</v>
      </c>
      <c r="D20" s="240">
        <f t="shared" si="2"/>
        <v>1845.2</v>
      </c>
      <c r="E20" s="240">
        <f t="shared" si="3"/>
        <v>2306.5</v>
      </c>
      <c r="F20" s="240">
        <f t="shared" si="4"/>
        <v>2767.7999999999997</v>
      </c>
      <c r="G20" s="240">
        <f t="shared" si="5"/>
        <v>3229.1</v>
      </c>
      <c r="H20" s="240">
        <f t="shared" si="6"/>
        <v>3690.4</v>
      </c>
      <c r="I20" s="240">
        <f t="shared" si="7"/>
        <v>4151.7</v>
      </c>
      <c r="J20" s="240">
        <v>4613</v>
      </c>
      <c r="K20" s="240">
        <f t="shared" si="8"/>
        <v>5074.3</v>
      </c>
      <c r="L20" s="240">
        <f t="shared" si="9"/>
        <v>5535.5999999999995</v>
      </c>
      <c r="M20" s="240">
        <f t="shared" si="10"/>
        <v>5996.9000000000005</v>
      </c>
      <c r="N20" s="240">
        <f t="shared" si="11"/>
        <v>6458.2</v>
      </c>
      <c r="O20" s="240">
        <f t="shared" si="12"/>
        <v>6919.5</v>
      </c>
      <c r="P20" s="240">
        <f t="shared" si="0"/>
        <v>7380.8</v>
      </c>
      <c r="Q20" s="240">
        <f t="shared" si="13"/>
        <v>7842.0999999999995</v>
      </c>
      <c r="R20" s="240">
        <f t="shared" si="14"/>
        <v>8303.4</v>
      </c>
      <c r="S20" s="240">
        <f t="shared" si="15"/>
        <v>8764.6999999999989</v>
      </c>
      <c r="T20" s="240">
        <f t="shared" si="16"/>
        <v>9226</v>
      </c>
      <c r="U20" s="240">
        <f t="shared" si="17"/>
        <v>9687.3000000000011</v>
      </c>
      <c r="V20" s="240">
        <f t="shared" si="18"/>
        <v>10148.6</v>
      </c>
      <c r="W20" s="309"/>
      <c r="X20" s="330">
        <v>120</v>
      </c>
      <c r="Y20" s="331">
        <v>220</v>
      </c>
      <c r="Z20" s="281"/>
    </row>
    <row r="21" spans="1:26" ht="15.75" customHeight="1">
      <c r="A21" s="699">
        <v>4</v>
      </c>
      <c r="B21" s="300" t="s">
        <v>388</v>
      </c>
      <c r="C21" s="301">
        <f t="shared" si="1"/>
        <v>1958.3999999999999</v>
      </c>
      <c r="D21" s="246">
        <f t="shared" si="2"/>
        <v>2611.2000000000003</v>
      </c>
      <c r="E21" s="246">
        <f t="shared" si="3"/>
        <v>3264</v>
      </c>
      <c r="F21" s="246">
        <f t="shared" si="4"/>
        <v>3916.7999999999997</v>
      </c>
      <c r="G21" s="246">
        <f t="shared" si="5"/>
        <v>4569.5999999999995</v>
      </c>
      <c r="H21" s="246">
        <f t="shared" si="6"/>
        <v>5222.4000000000005</v>
      </c>
      <c r="I21" s="246">
        <f t="shared" si="7"/>
        <v>5875.2</v>
      </c>
      <c r="J21" s="522">
        <v>6528</v>
      </c>
      <c r="K21" s="246">
        <f t="shared" si="8"/>
        <v>7180.8</v>
      </c>
      <c r="L21" s="246">
        <f t="shared" si="9"/>
        <v>7833.5999999999995</v>
      </c>
      <c r="M21" s="246">
        <f t="shared" si="10"/>
        <v>8486.4</v>
      </c>
      <c r="N21" s="246">
        <f t="shared" si="11"/>
        <v>9139.1999999999989</v>
      </c>
      <c r="O21" s="246">
        <f t="shared" si="12"/>
        <v>9792</v>
      </c>
      <c r="P21" s="246">
        <f t="shared" si="0"/>
        <v>10444.800000000001</v>
      </c>
      <c r="Q21" s="246">
        <f t="shared" si="13"/>
        <v>11097.6</v>
      </c>
      <c r="R21" s="246">
        <f t="shared" si="14"/>
        <v>11750.4</v>
      </c>
      <c r="S21" s="246"/>
      <c r="T21" s="246"/>
      <c r="U21" s="246"/>
      <c r="V21" s="246"/>
      <c r="W21" s="302"/>
      <c r="X21" s="327">
        <v>120</v>
      </c>
      <c r="Y21" s="328">
        <v>180</v>
      </c>
      <c r="Z21" s="281"/>
    </row>
    <row r="22" spans="1:26" ht="15" customHeight="1">
      <c r="A22" s="700"/>
      <c r="B22" s="304" t="s">
        <v>183</v>
      </c>
      <c r="C22" s="286">
        <f t="shared" si="1"/>
        <v>1958.3999999999999</v>
      </c>
      <c r="D22" s="121">
        <f t="shared" si="2"/>
        <v>2611.2000000000003</v>
      </c>
      <c r="E22" s="121">
        <f t="shared" si="3"/>
        <v>3264</v>
      </c>
      <c r="F22" s="121">
        <f t="shared" si="4"/>
        <v>3916.7999999999997</v>
      </c>
      <c r="G22" s="121">
        <f t="shared" si="5"/>
        <v>4569.5999999999995</v>
      </c>
      <c r="H22" s="121">
        <f t="shared" si="6"/>
        <v>5222.4000000000005</v>
      </c>
      <c r="I22" s="121">
        <f t="shared" si="7"/>
        <v>5875.2</v>
      </c>
      <c r="J22" s="121">
        <v>6528</v>
      </c>
      <c r="K22" s="121">
        <f t="shared" si="8"/>
        <v>7180.8</v>
      </c>
      <c r="L22" s="121">
        <f t="shared" si="9"/>
        <v>7833.5999999999995</v>
      </c>
      <c r="M22" s="121">
        <f t="shared" si="10"/>
        <v>8486.4</v>
      </c>
      <c r="N22" s="121">
        <f t="shared" si="11"/>
        <v>9139.1999999999989</v>
      </c>
      <c r="O22" s="121">
        <f t="shared" si="12"/>
        <v>9792</v>
      </c>
      <c r="P22" s="121">
        <f t="shared" si="0"/>
        <v>10444.800000000001</v>
      </c>
      <c r="Q22" s="121"/>
      <c r="R22" s="121"/>
      <c r="S22" s="121"/>
      <c r="T22" s="121"/>
      <c r="U22" s="121"/>
      <c r="V22" s="121"/>
      <c r="W22" s="305"/>
      <c r="X22" s="329">
        <v>120</v>
      </c>
      <c r="Y22" s="219">
        <v>155</v>
      </c>
      <c r="Z22" s="281"/>
    </row>
    <row r="23" spans="1:26" ht="15" customHeight="1">
      <c r="A23" s="700"/>
      <c r="B23" s="304" t="s">
        <v>184</v>
      </c>
      <c r="C23" s="286">
        <f t="shared" si="1"/>
        <v>1958.3999999999999</v>
      </c>
      <c r="D23" s="121">
        <f t="shared" si="2"/>
        <v>2611.2000000000003</v>
      </c>
      <c r="E23" s="121">
        <f t="shared" si="3"/>
        <v>3264</v>
      </c>
      <c r="F23" s="121">
        <f t="shared" si="4"/>
        <v>3916.7999999999997</v>
      </c>
      <c r="G23" s="121">
        <f t="shared" si="5"/>
        <v>4569.5999999999995</v>
      </c>
      <c r="H23" s="121">
        <f t="shared" si="6"/>
        <v>5222.4000000000005</v>
      </c>
      <c r="I23" s="121">
        <f t="shared" si="7"/>
        <v>5875.2</v>
      </c>
      <c r="J23" s="121">
        <v>6528</v>
      </c>
      <c r="K23" s="121">
        <f t="shared" si="8"/>
        <v>7180.8</v>
      </c>
      <c r="L23" s="121">
        <f t="shared" si="9"/>
        <v>7833.5999999999995</v>
      </c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305"/>
      <c r="X23" s="329">
        <v>120</v>
      </c>
      <c r="Y23" s="219">
        <v>120</v>
      </c>
      <c r="Z23" s="281"/>
    </row>
    <row r="24" spans="1:26" ht="15.75" customHeight="1" thickBot="1">
      <c r="A24" s="701"/>
      <c r="B24" s="307" t="s">
        <v>389</v>
      </c>
      <c r="C24" s="308">
        <f t="shared" si="1"/>
        <v>1958.3999999999999</v>
      </c>
      <c r="D24" s="240">
        <f t="shared" si="2"/>
        <v>2611.2000000000003</v>
      </c>
      <c r="E24" s="240">
        <f t="shared" si="3"/>
        <v>3264</v>
      </c>
      <c r="F24" s="240">
        <f t="shared" si="4"/>
        <v>3916.7999999999997</v>
      </c>
      <c r="G24" s="240">
        <f t="shared" si="5"/>
        <v>4569.5999999999995</v>
      </c>
      <c r="H24" s="240">
        <f t="shared" si="6"/>
        <v>5222.4000000000005</v>
      </c>
      <c r="I24" s="240">
        <f t="shared" si="7"/>
        <v>5875.2</v>
      </c>
      <c r="J24" s="240">
        <v>6528</v>
      </c>
      <c r="K24" s="240">
        <f t="shared" si="8"/>
        <v>7180.8</v>
      </c>
      <c r="L24" s="240">
        <f t="shared" si="9"/>
        <v>7833.5999999999995</v>
      </c>
      <c r="M24" s="240">
        <f t="shared" si="9"/>
        <v>8616.9599999999991</v>
      </c>
      <c r="N24" s="240">
        <f t="shared" si="9"/>
        <v>9400.32</v>
      </c>
      <c r="O24" s="240">
        <f t="shared" si="9"/>
        <v>10340.351999999999</v>
      </c>
      <c r="P24" s="240">
        <f t="shared" si="9"/>
        <v>11280.384</v>
      </c>
      <c r="Q24" s="240">
        <f t="shared" si="9"/>
        <v>12408.422399999998</v>
      </c>
      <c r="R24" s="240">
        <f t="shared" si="9"/>
        <v>13536.460799999999</v>
      </c>
      <c r="S24" s="240"/>
      <c r="T24" s="240"/>
      <c r="U24" s="240"/>
      <c r="V24" s="240"/>
      <c r="W24" s="309"/>
      <c r="X24" s="330">
        <v>120</v>
      </c>
      <c r="Y24" s="331">
        <v>180</v>
      </c>
      <c r="Z24" s="281"/>
    </row>
    <row r="25" spans="1:26" ht="15.75" customHeight="1">
      <c r="A25" s="20"/>
      <c r="B25" s="21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282"/>
      <c r="T25" s="282"/>
      <c r="U25" s="281"/>
      <c r="V25" s="281"/>
      <c r="W25" s="281"/>
      <c r="X25" s="281"/>
      <c r="Y25" s="281"/>
      <c r="Z25" s="281"/>
    </row>
    <row r="26" spans="1:26" ht="15" customHeight="1">
      <c r="A26" s="703" t="s">
        <v>24</v>
      </c>
      <c r="B26" s="703"/>
      <c r="C26" s="703"/>
      <c r="D26" s="703"/>
      <c r="E26" s="703"/>
      <c r="F26" s="703"/>
      <c r="G26" s="703"/>
      <c r="H26" s="703"/>
      <c r="I26" s="703"/>
      <c r="J26" s="703"/>
      <c r="K26" s="703"/>
      <c r="L26" s="703"/>
      <c r="M26" s="703"/>
      <c r="N26" s="703"/>
      <c r="O26" s="703"/>
      <c r="P26" s="703"/>
      <c r="Q26" s="703"/>
      <c r="R26" s="10"/>
      <c r="S26" s="282"/>
      <c r="T26" s="282"/>
      <c r="U26" s="281"/>
      <c r="V26" s="281"/>
      <c r="W26" s="281"/>
      <c r="X26" s="281"/>
      <c r="Y26" s="281"/>
      <c r="Z26" s="281"/>
    </row>
    <row r="27" spans="1:26" ht="15" customHeight="1">
      <c r="A27" s="704" t="s">
        <v>25</v>
      </c>
      <c r="B27" s="704"/>
      <c r="C27" s="704"/>
      <c r="D27" s="704"/>
      <c r="E27" s="704"/>
      <c r="F27" s="704"/>
      <c r="G27" s="704"/>
      <c r="H27" s="704"/>
      <c r="I27" s="704"/>
      <c r="J27" s="704"/>
      <c r="K27" s="704"/>
      <c r="L27" s="704"/>
      <c r="M27" s="704"/>
      <c r="N27" s="704"/>
      <c r="O27" s="704"/>
      <c r="P27" s="704"/>
      <c r="Q27" s="704"/>
      <c r="R27" s="10"/>
      <c r="S27" s="282"/>
      <c r="T27" s="282"/>
      <c r="U27" s="281"/>
      <c r="V27" s="281"/>
      <c r="W27" s="281"/>
      <c r="X27" s="281"/>
      <c r="Y27" s="281"/>
      <c r="Z27" s="281"/>
    </row>
    <row r="28" spans="1:26" ht="15" customHeight="1">
      <c r="A28" s="696" t="s">
        <v>26</v>
      </c>
      <c r="B28" s="696"/>
      <c r="C28" s="696"/>
      <c r="D28" s="696"/>
      <c r="E28" s="696"/>
      <c r="F28" s="696"/>
      <c r="G28" s="696"/>
      <c r="H28" s="696"/>
      <c r="I28" s="696"/>
      <c r="J28" s="696"/>
      <c r="K28" s="696"/>
      <c r="L28" s="696"/>
      <c r="M28" s="696"/>
      <c r="N28" s="696"/>
      <c r="O28" s="696"/>
      <c r="P28" s="696"/>
      <c r="Q28" s="696"/>
      <c r="R28" s="10"/>
      <c r="S28" s="282"/>
      <c r="T28" s="282"/>
      <c r="U28" s="281"/>
      <c r="V28" s="281"/>
      <c r="W28" s="281"/>
      <c r="X28" s="281"/>
      <c r="Y28" s="281"/>
      <c r="Z28" s="281"/>
    </row>
    <row r="29" spans="1:26" ht="15.75">
      <c r="A29" s="697" t="s">
        <v>27</v>
      </c>
      <c r="B29" s="697"/>
      <c r="C29" s="697"/>
      <c r="D29" s="697"/>
      <c r="E29" s="697"/>
      <c r="F29" s="697"/>
      <c r="G29" s="697"/>
      <c r="H29" s="697"/>
      <c r="I29" s="697"/>
      <c r="J29" s="697"/>
      <c r="K29" s="697"/>
      <c r="L29" s="291"/>
      <c r="M29" s="291"/>
      <c r="N29" s="291"/>
      <c r="O29" s="291"/>
      <c r="P29" s="291"/>
      <c r="Q29" s="291"/>
      <c r="R29" s="291"/>
      <c r="S29" s="291"/>
      <c r="T29" s="291"/>
      <c r="U29" s="291"/>
      <c r="V29" s="291"/>
      <c r="W29" s="291"/>
      <c r="X29" s="291"/>
      <c r="Y29" s="281"/>
      <c r="Z29" s="281"/>
    </row>
    <row r="30" spans="1:26" ht="15.75">
      <c r="A30" s="698" t="s">
        <v>28</v>
      </c>
      <c r="B30" s="698"/>
      <c r="C30" s="698"/>
      <c r="D30" s="698"/>
      <c r="E30" s="698"/>
      <c r="F30" s="698"/>
      <c r="G30" s="698"/>
      <c r="H30" s="698"/>
      <c r="I30" s="698"/>
      <c r="J30" s="698"/>
      <c r="K30" s="698"/>
      <c r="L30" s="698"/>
      <c r="M30" s="698"/>
      <c r="N30" s="698"/>
      <c r="O30" s="698"/>
      <c r="P30" s="698"/>
      <c r="Q30" s="698"/>
      <c r="R30" s="698"/>
      <c r="S30" s="698"/>
      <c r="T30" s="698"/>
      <c r="U30" s="698"/>
      <c r="V30" s="281"/>
      <c r="W30" s="281"/>
      <c r="X30" s="281"/>
      <c r="Y30" s="281"/>
      <c r="Z30" s="281"/>
    </row>
    <row r="31" spans="1:26">
      <c r="A31" s="281" t="s">
        <v>394</v>
      </c>
      <c r="B31" s="281"/>
      <c r="C31" s="281"/>
      <c r="D31" s="281"/>
      <c r="E31" s="281"/>
      <c r="F31" s="281"/>
      <c r="G31" s="281"/>
      <c r="H31" s="281"/>
      <c r="I31" s="281"/>
      <c r="J31" s="281"/>
      <c r="K31" s="281"/>
      <c r="L31" s="281"/>
      <c r="M31" s="281"/>
      <c r="N31" s="281"/>
      <c r="O31" s="281"/>
      <c r="P31" s="281"/>
      <c r="Q31" s="281"/>
      <c r="R31" s="281"/>
      <c r="S31" s="281"/>
      <c r="T31" s="281"/>
      <c r="U31" s="281"/>
      <c r="V31" s="281"/>
      <c r="W31" s="281"/>
      <c r="X31" s="281"/>
      <c r="Y31" s="281"/>
      <c r="Z31" s="281"/>
    </row>
    <row r="32" spans="1:26">
      <c r="A32" s="281"/>
      <c r="B32" s="281"/>
      <c r="C32" s="281"/>
      <c r="D32" s="281"/>
      <c r="E32" s="281"/>
      <c r="F32" s="281"/>
      <c r="G32" s="281"/>
      <c r="H32" s="281"/>
      <c r="I32" s="281"/>
      <c r="J32" s="281"/>
      <c r="K32" s="281"/>
      <c r="L32" s="281"/>
      <c r="M32" s="281"/>
      <c r="N32" s="281"/>
    </row>
    <row r="33" spans="1:14" ht="21">
      <c r="A33" s="52" t="s">
        <v>15</v>
      </c>
      <c r="B33" s="281"/>
      <c r="C33" s="281"/>
      <c r="D33" s="281"/>
      <c r="E33" s="281"/>
      <c r="F33" s="281"/>
      <c r="G33" s="281"/>
      <c r="H33" s="281"/>
      <c r="I33" s="281"/>
      <c r="J33" s="281"/>
      <c r="K33" s="281"/>
      <c r="L33" s="281"/>
      <c r="M33" s="281"/>
      <c r="N33" s="281"/>
    </row>
    <row r="34" spans="1:14" ht="21">
      <c r="A34" s="281"/>
      <c r="B34" s="81" t="s">
        <v>201</v>
      </c>
      <c r="C34" s="281"/>
      <c r="D34" s="281"/>
      <c r="E34" s="281"/>
      <c r="F34" s="281"/>
      <c r="G34" s="281"/>
      <c r="H34" s="281"/>
      <c r="I34" s="281"/>
      <c r="J34" s="281"/>
      <c r="K34" s="281"/>
      <c r="L34" s="281"/>
      <c r="M34" s="281"/>
      <c r="N34" s="281"/>
    </row>
  </sheetData>
  <mergeCells count="15">
    <mergeCell ref="A7:A11"/>
    <mergeCell ref="C4:W4"/>
    <mergeCell ref="A1:V1"/>
    <mergeCell ref="U2:V2"/>
    <mergeCell ref="B3:R3"/>
    <mergeCell ref="A4:A5"/>
    <mergeCell ref="B4:B5"/>
    <mergeCell ref="A28:Q28"/>
    <mergeCell ref="A29:K29"/>
    <mergeCell ref="A30:U30"/>
    <mergeCell ref="A12:A16"/>
    <mergeCell ref="A17:A20"/>
    <mergeCell ref="A21:A24"/>
    <mergeCell ref="A26:Q26"/>
    <mergeCell ref="A27:Q27"/>
  </mergeCells>
  <pageMargins left="0.25" right="0.25" top="0.75" bottom="0.75" header="0.3" footer="0.3"/>
  <pageSetup paperSize="9" scale="6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39"/>
  <sheetViews>
    <sheetView zoomScaleNormal="100" workbookViewId="0">
      <selection activeCell="J24" sqref="J24"/>
    </sheetView>
  </sheetViews>
  <sheetFormatPr defaultRowHeight="15"/>
  <cols>
    <col min="1" max="1" width="2.85546875" customWidth="1"/>
    <col min="2" max="2" width="18.42578125" customWidth="1"/>
    <col min="3" max="20" width="7.140625" customWidth="1"/>
    <col min="21" max="21" width="7.7109375" customWidth="1"/>
    <col min="22" max="22" width="9.42578125" customWidth="1"/>
  </cols>
  <sheetData>
    <row r="1" spans="1:22" ht="18">
      <c r="A1" s="560" t="s">
        <v>198</v>
      </c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  <c r="R1" s="560"/>
      <c r="S1" s="560"/>
      <c r="T1" s="560"/>
      <c r="U1" s="560"/>
      <c r="V1" s="560"/>
    </row>
    <row r="2" spans="1:22" ht="21">
      <c r="U2" s="561"/>
      <c r="V2" s="561"/>
    </row>
    <row r="3" spans="1:22" ht="16.5" thickBot="1">
      <c r="A3" s="712" t="s">
        <v>110</v>
      </c>
      <c r="B3" s="712"/>
      <c r="C3" s="712"/>
      <c r="D3" s="712"/>
      <c r="E3" s="712"/>
      <c r="F3" s="712"/>
      <c r="G3" s="712"/>
      <c r="H3" s="712"/>
      <c r="I3" s="712"/>
      <c r="J3" s="712"/>
      <c r="K3" s="712"/>
      <c r="L3" s="712"/>
      <c r="M3" s="712"/>
      <c r="N3" s="712"/>
      <c r="O3" s="712"/>
      <c r="P3" s="712"/>
      <c r="Q3" s="712"/>
      <c r="R3" s="712"/>
      <c r="S3" s="712"/>
      <c r="T3" s="53"/>
      <c r="U3" s="53"/>
    </row>
    <row r="4" spans="1:22" ht="16.5" thickBot="1">
      <c r="A4" s="589"/>
      <c r="B4" s="564" t="s">
        <v>21</v>
      </c>
      <c r="C4" s="713" t="s">
        <v>22</v>
      </c>
      <c r="D4" s="714"/>
      <c r="E4" s="714"/>
      <c r="F4" s="714"/>
      <c r="G4" s="714"/>
      <c r="H4" s="714"/>
      <c r="I4" s="714"/>
      <c r="J4" s="706"/>
      <c r="K4" s="714"/>
      <c r="L4" s="714"/>
      <c r="M4" s="714"/>
      <c r="N4" s="714"/>
      <c r="O4" s="714"/>
      <c r="P4" s="714"/>
      <c r="Q4" s="714"/>
      <c r="R4" s="714"/>
      <c r="S4" s="714"/>
      <c r="T4" s="715"/>
      <c r="U4" s="281"/>
      <c r="V4" s="281"/>
    </row>
    <row r="5" spans="1:22" ht="15" customHeight="1" thickBot="1">
      <c r="A5" s="708"/>
      <c r="B5" s="709"/>
      <c r="C5" s="292">
        <v>0.3</v>
      </c>
      <c r="D5" s="293">
        <v>0.4</v>
      </c>
      <c r="E5" s="293">
        <v>0.5</v>
      </c>
      <c r="F5" s="293">
        <v>0.6</v>
      </c>
      <c r="G5" s="293">
        <v>0.7</v>
      </c>
      <c r="H5" s="293">
        <v>0.8</v>
      </c>
      <c r="I5" s="293">
        <v>0.9</v>
      </c>
      <c r="J5" s="240">
        <v>1</v>
      </c>
      <c r="K5" s="293">
        <v>1.1000000000000001</v>
      </c>
      <c r="L5" s="293">
        <v>1.2</v>
      </c>
      <c r="M5" s="294">
        <v>1.3</v>
      </c>
      <c r="N5" s="294">
        <v>1.4</v>
      </c>
      <c r="O5" s="294">
        <v>1.5</v>
      </c>
      <c r="P5" s="294">
        <v>1.6</v>
      </c>
      <c r="Q5" s="294">
        <v>1.7</v>
      </c>
      <c r="R5" s="294">
        <v>1.8</v>
      </c>
      <c r="S5" s="294">
        <v>1.9</v>
      </c>
      <c r="T5" s="294">
        <v>2</v>
      </c>
      <c r="U5" s="316" t="s">
        <v>383</v>
      </c>
      <c r="V5" s="317" t="s">
        <v>384</v>
      </c>
    </row>
    <row r="6" spans="1:22" ht="15.75" thickBot="1">
      <c r="A6" s="297">
        <v>0</v>
      </c>
      <c r="B6" s="298" t="s">
        <v>385</v>
      </c>
      <c r="C6" s="299">
        <f>J6*0.3</f>
        <v>744.9</v>
      </c>
      <c r="D6" s="244">
        <f>J6*0.4</f>
        <v>993.2</v>
      </c>
      <c r="E6" s="244">
        <f>J6*0.5</f>
        <v>1241.5</v>
      </c>
      <c r="F6" s="244">
        <f>J6*0.6</f>
        <v>1489.8</v>
      </c>
      <c r="G6" s="244">
        <f>J6*0.7</f>
        <v>1738.1</v>
      </c>
      <c r="H6" s="244">
        <f>J6*0.8</f>
        <v>1986.4</v>
      </c>
      <c r="I6" s="244">
        <f>J6*0.9</f>
        <v>2234.7000000000003</v>
      </c>
      <c r="J6" s="524">
        <v>2483</v>
      </c>
      <c r="K6" s="244">
        <f>J6*1.1</f>
        <v>2731.3</v>
      </c>
      <c r="L6" s="244">
        <f>J6*1.2</f>
        <v>2979.6</v>
      </c>
      <c r="M6" s="244">
        <f>J6*1.3</f>
        <v>3227.9</v>
      </c>
      <c r="N6" s="244">
        <f>J6*1.4</f>
        <v>3476.2</v>
      </c>
      <c r="O6" s="244">
        <f>J6*1.5</f>
        <v>3724.5</v>
      </c>
      <c r="P6" s="244">
        <f t="shared" ref="P6:P20" si="0">J6*1.6</f>
        <v>3972.8</v>
      </c>
      <c r="Q6" s="244">
        <f>J6*1.7</f>
        <v>4221.0999999999995</v>
      </c>
      <c r="R6" s="244">
        <f>J6*1.8</f>
        <v>4469.4000000000005</v>
      </c>
      <c r="S6" s="244">
        <f>J6*1.9</f>
        <v>4717.7</v>
      </c>
      <c r="T6" s="244">
        <f>J6*2</f>
        <v>4966</v>
      </c>
      <c r="U6" s="332">
        <v>120</v>
      </c>
      <c r="V6" s="333">
        <v>200</v>
      </c>
    </row>
    <row r="7" spans="1:22">
      <c r="A7" s="699">
        <v>1</v>
      </c>
      <c r="B7" s="300" t="s">
        <v>171</v>
      </c>
      <c r="C7" s="301">
        <f t="shared" ref="C7:C24" si="1">J7*0.3</f>
        <v>936.59999999999991</v>
      </c>
      <c r="D7" s="246">
        <f t="shared" ref="D7:D24" si="2">J7*0.4</f>
        <v>1248.8000000000002</v>
      </c>
      <c r="E7" s="246">
        <f t="shared" ref="E7:E24" si="3">J7*0.5</f>
        <v>1561</v>
      </c>
      <c r="F7" s="246">
        <f t="shared" ref="F7:F24" si="4">J7*0.6</f>
        <v>1873.1999999999998</v>
      </c>
      <c r="G7" s="246">
        <f t="shared" ref="G7:G24" si="5">J7*0.7</f>
        <v>2185.3999999999996</v>
      </c>
      <c r="H7" s="246">
        <f t="shared" ref="H7:H24" si="6">J7*0.8</f>
        <v>2497.6000000000004</v>
      </c>
      <c r="I7" s="246">
        <f t="shared" ref="I7:I24" si="7">J7*0.9</f>
        <v>2809.8</v>
      </c>
      <c r="J7" s="523">
        <v>3122</v>
      </c>
      <c r="K7" s="246">
        <f t="shared" ref="K7:K24" si="8">J7*1.1</f>
        <v>3434.2000000000003</v>
      </c>
      <c r="L7" s="246">
        <f t="shared" ref="L7:L24" si="9">J7*1.2</f>
        <v>3746.3999999999996</v>
      </c>
      <c r="M7" s="246">
        <f t="shared" ref="M7:M22" si="10">J7*1.3</f>
        <v>4058.6000000000004</v>
      </c>
      <c r="N7" s="246">
        <f t="shared" ref="N7:N22" si="11">J7*1.4</f>
        <v>4370.7999999999993</v>
      </c>
      <c r="O7" s="246"/>
      <c r="P7" s="246"/>
      <c r="Q7" s="246"/>
      <c r="R7" s="246"/>
      <c r="S7" s="246"/>
      <c r="T7" s="246"/>
      <c r="U7" s="334">
        <v>120</v>
      </c>
      <c r="V7" s="335">
        <v>140</v>
      </c>
    </row>
    <row r="8" spans="1:22" ht="15" customHeight="1">
      <c r="A8" s="700"/>
      <c r="B8" s="304" t="s">
        <v>172</v>
      </c>
      <c r="C8" s="286">
        <f t="shared" si="1"/>
        <v>936.59999999999991</v>
      </c>
      <c r="D8" s="121">
        <f t="shared" si="2"/>
        <v>1248.8000000000002</v>
      </c>
      <c r="E8" s="121">
        <f t="shared" si="3"/>
        <v>1561</v>
      </c>
      <c r="F8" s="121">
        <f t="shared" si="4"/>
        <v>1873.1999999999998</v>
      </c>
      <c r="G8" s="121">
        <f t="shared" si="5"/>
        <v>2185.3999999999996</v>
      </c>
      <c r="H8" s="121">
        <f t="shared" si="6"/>
        <v>2497.6000000000004</v>
      </c>
      <c r="I8" s="121">
        <f t="shared" si="7"/>
        <v>2809.8</v>
      </c>
      <c r="J8" s="439">
        <v>3122</v>
      </c>
      <c r="K8" s="121">
        <f t="shared" si="8"/>
        <v>3434.2000000000003</v>
      </c>
      <c r="L8" s="121">
        <f t="shared" si="9"/>
        <v>3746.3999999999996</v>
      </c>
      <c r="M8" s="121">
        <f t="shared" si="10"/>
        <v>4058.6000000000004</v>
      </c>
      <c r="N8" s="121">
        <f t="shared" si="11"/>
        <v>4370.7999999999993</v>
      </c>
      <c r="O8" s="121"/>
      <c r="P8" s="121"/>
      <c r="Q8" s="121"/>
      <c r="R8" s="121"/>
      <c r="S8" s="121"/>
      <c r="T8" s="121"/>
      <c r="U8" s="336">
        <v>120</v>
      </c>
      <c r="V8" s="337">
        <v>140</v>
      </c>
    </row>
    <row r="9" spans="1:22" ht="15" customHeight="1">
      <c r="A9" s="700"/>
      <c r="B9" s="304" t="s">
        <v>173</v>
      </c>
      <c r="C9" s="286">
        <f t="shared" si="1"/>
        <v>936.59999999999991</v>
      </c>
      <c r="D9" s="121">
        <f t="shared" si="2"/>
        <v>1248.8000000000002</v>
      </c>
      <c r="E9" s="121">
        <f t="shared" si="3"/>
        <v>1561</v>
      </c>
      <c r="F9" s="121">
        <f t="shared" si="4"/>
        <v>1873.1999999999998</v>
      </c>
      <c r="G9" s="121">
        <f t="shared" si="5"/>
        <v>2185.3999999999996</v>
      </c>
      <c r="H9" s="121">
        <f t="shared" si="6"/>
        <v>2497.6000000000004</v>
      </c>
      <c r="I9" s="121">
        <f t="shared" si="7"/>
        <v>2809.8</v>
      </c>
      <c r="J9" s="439">
        <v>3122</v>
      </c>
      <c r="K9" s="121">
        <f t="shared" si="8"/>
        <v>3434.2000000000003</v>
      </c>
      <c r="L9" s="121">
        <f t="shared" si="9"/>
        <v>3746.3999999999996</v>
      </c>
      <c r="M9" s="121">
        <f t="shared" si="10"/>
        <v>4058.6000000000004</v>
      </c>
      <c r="N9" s="121">
        <f t="shared" si="11"/>
        <v>4370.7999999999993</v>
      </c>
      <c r="O9" s="121"/>
      <c r="P9" s="121"/>
      <c r="Q9" s="121"/>
      <c r="R9" s="121"/>
      <c r="S9" s="121"/>
      <c r="T9" s="121"/>
      <c r="U9" s="336">
        <v>120</v>
      </c>
      <c r="V9" s="337">
        <v>135</v>
      </c>
    </row>
    <row r="10" spans="1:22" ht="15" customHeight="1">
      <c r="A10" s="700"/>
      <c r="B10" s="304" t="s">
        <v>174</v>
      </c>
      <c r="C10" s="286">
        <f t="shared" si="1"/>
        <v>936.59999999999991</v>
      </c>
      <c r="D10" s="121">
        <f t="shared" si="2"/>
        <v>1248.8000000000002</v>
      </c>
      <c r="E10" s="121">
        <f t="shared" si="3"/>
        <v>1561</v>
      </c>
      <c r="F10" s="121">
        <f t="shared" si="4"/>
        <v>1873.1999999999998</v>
      </c>
      <c r="G10" s="121">
        <f t="shared" si="5"/>
        <v>2185.3999999999996</v>
      </c>
      <c r="H10" s="121">
        <f t="shared" si="6"/>
        <v>2497.6000000000004</v>
      </c>
      <c r="I10" s="121">
        <f t="shared" si="7"/>
        <v>2809.8</v>
      </c>
      <c r="J10" s="439">
        <v>3122</v>
      </c>
      <c r="K10" s="121">
        <f t="shared" si="8"/>
        <v>3434.2000000000003</v>
      </c>
      <c r="L10" s="121">
        <f t="shared" si="9"/>
        <v>3746.3999999999996</v>
      </c>
      <c r="M10" s="121">
        <f t="shared" si="10"/>
        <v>4058.6000000000004</v>
      </c>
      <c r="N10" s="121">
        <f t="shared" si="11"/>
        <v>4370.7999999999993</v>
      </c>
      <c r="O10" s="121">
        <f t="shared" ref="O10:O20" si="12">J10*1.5</f>
        <v>4683</v>
      </c>
      <c r="P10" s="121">
        <f t="shared" si="0"/>
        <v>4995.2000000000007</v>
      </c>
      <c r="Q10" s="121">
        <f t="shared" ref="Q10:Q20" si="13">J10*1.7</f>
        <v>5307.4</v>
      </c>
      <c r="R10" s="121">
        <f t="shared" ref="R10:R20" si="14">J10*1.8</f>
        <v>5619.6</v>
      </c>
      <c r="S10" s="121">
        <f t="shared" ref="S10:S20" si="15">J10*1.9</f>
        <v>5931.7999999999993</v>
      </c>
      <c r="T10" s="121"/>
      <c r="U10" s="336">
        <v>120</v>
      </c>
      <c r="V10" s="337">
        <v>190</v>
      </c>
    </row>
    <row r="11" spans="1:22" ht="15" customHeight="1" thickBot="1">
      <c r="A11" s="701"/>
      <c r="B11" s="307" t="s">
        <v>175</v>
      </c>
      <c r="C11" s="308">
        <f t="shared" si="1"/>
        <v>936.59999999999991</v>
      </c>
      <c r="D11" s="240">
        <f t="shared" si="2"/>
        <v>1248.8000000000002</v>
      </c>
      <c r="E11" s="240">
        <f t="shared" si="3"/>
        <v>1561</v>
      </c>
      <c r="F11" s="240">
        <f t="shared" si="4"/>
        <v>1873.1999999999998</v>
      </c>
      <c r="G11" s="240">
        <f t="shared" si="5"/>
        <v>2185.3999999999996</v>
      </c>
      <c r="H11" s="240">
        <f t="shared" si="6"/>
        <v>2497.6000000000004</v>
      </c>
      <c r="I11" s="240">
        <f t="shared" si="7"/>
        <v>2809.8</v>
      </c>
      <c r="J11" s="525">
        <v>3122</v>
      </c>
      <c r="K11" s="240">
        <f t="shared" si="8"/>
        <v>3434.2000000000003</v>
      </c>
      <c r="L11" s="240">
        <f t="shared" si="9"/>
        <v>3746.3999999999996</v>
      </c>
      <c r="M11" s="240">
        <f t="shared" si="10"/>
        <v>4058.6000000000004</v>
      </c>
      <c r="N11" s="240">
        <f t="shared" si="11"/>
        <v>4370.7999999999993</v>
      </c>
      <c r="O11" s="240"/>
      <c r="P11" s="240"/>
      <c r="Q11" s="240"/>
      <c r="R11" s="240"/>
      <c r="S11" s="240"/>
      <c r="T11" s="240"/>
      <c r="U11" s="338">
        <v>120</v>
      </c>
      <c r="V11" s="339">
        <v>135</v>
      </c>
    </row>
    <row r="12" spans="1:22" ht="15" customHeight="1">
      <c r="A12" s="699">
        <v>2</v>
      </c>
      <c r="B12" s="300" t="s">
        <v>176</v>
      </c>
      <c r="C12" s="301">
        <f t="shared" si="1"/>
        <v>1505.7</v>
      </c>
      <c r="D12" s="246">
        <f t="shared" si="2"/>
        <v>2007.6000000000001</v>
      </c>
      <c r="E12" s="246">
        <f t="shared" si="3"/>
        <v>2509.5</v>
      </c>
      <c r="F12" s="246">
        <f t="shared" si="4"/>
        <v>3011.4</v>
      </c>
      <c r="G12" s="246">
        <f t="shared" si="5"/>
        <v>3513.2999999999997</v>
      </c>
      <c r="H12" s="246">
        <f t="shared" si="6"/>
        <v>4015.2000000000003</v>
      </c>
      <c r="I12" s="246">
        <f t="shared" si="7"/>
        <v>4517.1000000000004</v>
      </c>
      <c r="J12" s="523">
        <v>5019</v>
      </c>
      <c r="K12" s="246">
        <f t="shared" si="8"/>
        <v>5520.9000000000005</v>
      </c>
      <c r="L12" s="246">
        <f t="shared" si="9"/>
        <v>6022.8</v>
      </c>
      <c r="M12" s="246">
        <f t="shared" si="10"/>
        <v>6524.7</v>
      </c>
      <c r="N12" s="246">
        <f t="shared" si="11"/>
        <v>7026.5999999999995</v>
      </c>
      <c r="O12" s="246"/>
      <c r="P12" s="246"/>
      <c r="Q12" s="246"/>
      <c r="R12" s="246"/>
      <c r="S12" s="246"/>
      <c r="T12" s="246"/>
      <c r="U12" s="334">
        <v>120</v>
      </c>
      <c r="V12" s="335">
        <v>140</v>
      </c>
    </row>
    <row r="13" spans="1:22" ht="15" customHeight="1">
      <c r="A13" s="700"/>
      <c r="B13" s="304" t="s">
        <v>177</v>
      </c>
      <c r="C13" s="286">
        <f t="shared" si="1"/>
        <v>1505.7</v>
      </c>
      <c r="D13" s="121">
        <f t="shared" si="2"/>
        <v>2007.6000000000001</v>
      </c>
      <c r="E13" s="121">
        <f t="shared" si="3"/>
        <v>2509.5</v>
      </c>
      <c r="F13" s="121">
        <f t="shared" si="4"/>
        <v>3011.4</v>
      </c>
      <c r="G13" s="121">
        <f t="shared" si="5"/>
        <v>3513.2999999999997</v>
      </c>
      <c r="H13" s="121">
        <f t="shared" si="6"/>
        <v>4015.2000000000003</v>
      </c>
      <c r="I13" s="121">
        <f t="shared" si="7"/>
        <v>4517.1000000000004</v>
      </c>
      <c r="J13" s="439">
        <v>5019</v>
      </c>
      <c r="K13" s="121">
        <f t="shared" si="8"/>
        <v>5520.9000000000005</v>
      </c>
      <c r="L13" s="121">
        <f t="shared" si="9"/>
        <v>6022.8</v>
      </c>
      <c r="M13" s="121">
        <f>J13*1.3</f>
        <v>6524.7</v>
      </c>
      <c r="N13" s="121">
        <f t="shared" si="11"/>
        <v>7026.5999999999995</v>
      </c>
      <c r="O13" s="121">
        <f t="shared" si="12"/>
        <v>7528.5</v>
      </c>
      <c r="P13" s="121">
        <f t="shared" si="0"/>
        <v>8030.4000000000005</v>
      </c>
      <c r="Q13" s="121">
        <f t="shared" si="13"/>
        <v>8532.2999999999993</v>
      </c>
      <c r="R13" s="121">
        <f t="shared" si="14"/>
        <v>9034.2000000000007</v>
      </c>
      <c r="S13" s="121">
        <f t="shared" si="15"/>
        <v>9536.1</v>
      </c>
      <c r="T13" s="121">
        <f t="shared" ref="T13:T19" si="16">J13*2</f>
        <v>10038</v>
      </c>
      <c r="U13" s="336">
        <v>120</v>
      </c>
      <c r="V13" s="337">
        <v>200</v>
      </c>
    </row>
    <row r="14" spans="1:22" ht="15" customHeight="1">
      <c r="A14" s="700"/>
      <c r="B14" s="304" t="s">
        <v>386</v>
      </c>
      <c r="C14" s="286">
        <f t="shared" si="1"/>
        <v>1505.7</v>
      </c>
      <c r="D14" s="121">
        <f t="shared" si="2"/>
        <v>2007.6000000000001</v>
      </c>
      <c r="E14" s="121">
        <f t="shared" si="3"/>
        <v>2509.5</v>
      </c>
      <c r="F14" s="121">
        <f t="shared" si="4"/>
        <v>3011.4</v>
      </c>
      <c r="G14" s="121">
        <f t="shared" si="5"/>
        <v>3513.2999999999997</v>
      </c>
      <c r="H14" s="121">
        <f t="shared" si="6"/>
        <v>4015.2000000000003</v>
      </c>
      <c r="I14" s="121">
        <f t="shared" si="7"/>
        <v>4517.1000000000004</v>
      </c>
      <c r="J14" s="439">
        <v>5019</v>
      </c>
      <c r="K14" s="121">
        <f t="shared" si="8"/>
        <v>5520.9000000000005</v>
      </c>
      <c r="L14" s="121">
        <f t="shared" si="9"/>
        <v>6022.8</v>
      </c>
      <c r="M14" s="121">
        <f t="shared" si="10"/>
        <v>6524.7</v>
      </c>
      <c r="N14" s="121"/>
      <c r="O14" s="121"/>
      <c r="P14" s="121"/>
      <c r="Q14" s="121"/>
      <c r="R14" s="121"/>
      <c r="S14" s="121"/>
      <c r="T14" s="121"/>
      <c r="U14" s="336">
        <v>120</v>
      </c>
      <c r="V14" s="337">
        <v>130</v>
      </c>
    </row>
    <row r="15" spans="1:22">
      <c r="A15" s="700"/>
      <c r="B15" s="304" t="s">
        <v>178</v>
      </c>
      <c r="C15" s="286">
        <f t="shared" si="1"/>
        <v>1505.7</v>
      </c>
      <c r="D15" s="121">
        <f t="shared" si="2"/>
        <v>2007.6000000000001</v>
      </c>
      <c r="E15" s="121">
        <f t="shared" si="3"/>
        <v>2509.5</v>
      </c>
      <c r="F15" s="121">
        <f t="shared" si="4"/>
        <v>3011.4</v>
      </c>
      <c r="G15" s="121">
        <f t="shared" si="5"/>
        <v>3513.2999999999997</v>
      </c>
      <c r="H15" s="121">
        <f t="shared" si="6"/>
        <v>4015.2000000000003</v>
      </c>
      <c r="I15" s="121">
        <f t="shared" si="7"/>
        <v>4517.1000000000004</v>
      </c>
      <c r="J15" s="439">
        <v>5019</v>
      </c>
      <c r="K15" s="121">
        <f t="shared" si="8"/>
        <v>5520.9000000000005</v>
      </c>
      <c r="L15" s="121">
        <f t="shared" si="9"/>
        <v>6022.8</v>
      </c>
      <c r="M15" s="121">
        <f t="shared" si="10"/>
        <v>6524.7</v>
      </c>
      <c r="N15" s="121">
        <f t="shared" si="11"/>
        <v>7026.5999999999995</v>
      </c>
      <c r="O15" s="121">
        <f t="shared" si="12"/>
        <v>7528.5</v>
      </c>
      <c r="P15" s="121">
        <f t="shared" si="0"/>
        <v>8030.4000000000005</v>
      </c>
      <c r="Q15" s="121">
        <f t="shared" si="13"/>
        <v>8532.2999999999993</v>
      </c>
      <c r="R15" s="121">
        <f t="shared" si="14"/>
        <v>9034.2000000000007</v>
      </c>
      <c r="S15" s="121">
        <f t="shared" si="15"/>
        <v>9536.1</v>
      </c>
      <c r="T15" s="121">
        <f t="shared" si="16"/>
        <v>10038</v>
      </c>
      <c r="U15" s="336">
        <v>120</v>
      </c>
      <c r="V15" s="337">
        <v>200</v>
      </c>
    </row>
    <row r="16" spans="1:22" ht="15.75" thickBot="1">
      <c r="A16" s="701"/>
      <c r="B16" s="307" t="s">
        <v>179</v>
      </c>
      <c r="C16" s="308">
        <f t="shared" si="1"/>
        <v>1505.7</v>
      </c>
      <c r="D16" s="240">
        <f t="shared" si="2"/>
        <v>2007.6000000000001</v>
      </c>
      <c r="E16" s="240">
        <f t="shared" si="3"/>
        <v>2509.5</v>
      </c>
      <c r="F16" s="240">
        <f t="shared" si="4"/>
        <v>3011.4</v>
      </c>
      <c r="G16" s="240">
        <f t="shared" si="5"/>
        <v>3513.2999999999997</v>
      </c>
      <c r="H16" s="240">
        <f t="shared" si="6"/>
        <v>4015.2000000000003</v>
      </c>
      <c r="I16" s="240">
        <f t="shared" si="7"/>
        <v>4517.1000000000004</v>
      </c>
      <c r="J16" s="525">
        <v>5019</v>
      </c>
      <c r="K16" s="240">
        <f t="shared" si="8"/>
        <v>5520.9000000000005</v>
      </c>
      <c r="L16" s="240">
        <f t="shared" si="9"/>
        <v>6022.8</v>
      </c>
      <c r="M16" s="240">
        <f t="shared" si="10"/>
        <v>6524.7</v>
      </c>
      <c r="N16" s="240">
        <f t="shared" si="11"/>
        <v>7026.5999999999995</v>
      </c>
      <c r="O16" s="240"/>
      <c r="P16" s="240"/>
      <c r="Q16" s="240"/>
      <c r="R16" s="240"/>
      <c r="S16" s="240"/>
      <c r="T16" s="240"/>
      <c r="U16" s="338">
        <v>120</v>
      </c>
      <c r="V16" s="339">
        <v>140</v>
      </c>
    </row>
    <row r="17" spans="1:22" ht="13.5" customHeight="1">
      <c r="A17" s="702">
        <v>3</v>
      </c>
      <c r="B17" s="312" t="s">
        <v>387</v>
      </c>
      <c r="C17" s="301"/>
      <c r="D17" s="246"/>
      <c r="E17" s="246"/>
      <c r="F17" s="246"/>
      <c r="G17" s="246"/>
      <c r="H17" s="246"/>
      <c r="I17" s="246"/>
      <c r="J17" s="523"/>
      <c r="K17" s="246"/>
      <c r="L17" s="246"/>
      <c r="M17" s="246"/>
      <c r="N17" s="246"/>
      <c r="O17" s="246"/>
      <c r="P17" s="246"/>
      <c r="Q17" s="246"/>
      <c r="R17" s="246"/>
      <c r="S17" s="246"/>
      <c r="T17" s="246"/>
      <c r="U17" s="710" t="s">
        <v>390</v>
      </c>
      <c r="V17" s="711"/>
    </row>
    <row r="18" spans="1:22">
      <c r="A18" s="700"/>
      <c r="B18" s="304" t="s">
        <v>180</v>
      </c>
      <c r="C18" s="286">
        <f t="shared" si="1"/>
        <v>1792.8</v>
      </c>
      <c r="D18" s="121">
        <f t="shared" si="2"/>
        <v>2390.4</v>
      </c>
      <c r="E18" s="121">
        <f t="shared" si="3"/>
        <v>2988</v>
      </c>
      <c r="F18" s="121">
        <f t="shared" si="4"/>
        <v>3585.6</v>
      </c>
      <c r="G18" s="121">
        <f t="shared" si="5"/>
        <v>4183.2</v>
      </c>
      <c r="H18" s="121">
        <f t="shared" si="6"/>
        <v>4780.8</v>
      </c>
      <c r="I18" s="121">
        <f t="shared" si="7"/>
        <v>5378.4000000000005</v>
      </c>
      <c r="J18" s="439">
        <v>5976</v>
      </c>
      <c r="K18" s="121">
        <f t="shared" si="8"/>
        <v>6573.6</v>
      </c>
      <c r="L18" s="121">
        <f t="shared" si="9"/>
        <v>7171.2</v>
      </c>
      <c r="M18" s="121">
        <f t="shared" si="10"/>
        <v>7768.8</v>
      </c>
      <c r="N18" s="121">
        <f t="shared" si="11"/>
        <v>8366.4</v>
      </c>
      <c r="O18" s="121">
        <f t="shared" si="12"/>
        <v>8964</v>
      </c>
      <c r="P18" s="121">
        <f t="shared" si="0"/>
        <v>9561.6</v>
      </c>
      <c r="Q18" s="121">
        <f t="shared" si="13"/>
        <v>10159.199999999999</v>
      </c>
      <c r="R18" s="121">
        <f t="shared" si="14"/>
        <v>10756.800000000001</v>
      </c>
      <c r="S18" s="121"/>
      <c r="T18" s="121"/>
      <c r="U18" s="336">
        <v>120</v>
      </c>
      <c r="V18" s="340">
        <v>180</v>
      </c>
    </row>
    <row r="19" spans="1:22" ht="15.75" customHeight="1">
      <c r="A19" s="700"/>
      <c r="B19" s="304" t="s">
        <v>181</v>
      </c>
      <c r="C19" s="286">
        <f t="shared" si="1"/>
        <v>1792.8</v>
      </c>
      <c r="D19" s="121">
        <f t="shared" si="2"/>
        <v>2390.4</v>
      </c>
      <c r="E19" s="121">
        <f t="shared" si="3"/>
        <v>2988</v>
      </c>
      <c r="F19" s="121">
        <f t="shared" si="4"/>
        <v>3585.6</v>
      </c>
      <c r="G19" s="121">
        <f t="shared" si="5"/>
        <v>4183.2</v>
      </c>
      <c r="H19" s="121">
        <f t="shared" si="6"/>
        <v>4780.8</v>
      </c>
      <c r="I19" s="121">
        <f t="shared" si="7"/>
        <v>5378.4000000000005</v>
      </c>
      <c r="J19" s="439">
        <v>5976</v>
      </c>
      <c r="K19" s="121">
        <f t="shared" si="8"/>
        <v>6573.6</v>
      </c>
      <c r="L19" s="121">
        <f t="shared" si="9"/>
        <v>7171.2</v>
      </c>
      <c r="M19" s="121">
        <f t="shared" si="10"/>
        <v>7768.8</v>
      </c>
      <c r="N19" s="121">
        <f t="shared" si="11"/>
        <v>8366.4</v>
      </c>
      <c r="O19" s="121">
        <f t="shared" si="12"/>
        <v>8964</v>
      </c>
      <c r="P19" s="121">
        <f t="shared" si="0"/>
        <v>9561.6</v>
      </c>
      <c r="Q19" s="121">
        <f t="shared" si="13"/>
        <v>10159.199999999999</v>
      </c>
      <c r="R19" s="121">
        <f t="shared" si="14"/>
        <v>10756.800000000001</v>
      </c>
      <c r="S19" s="121">
        <f t="shared" si="15"/>
        <v>11354.4</v>
      </c>
      <c r="T19" s="121">
        <f t="shared" si="16"/>
        <v>11952</v>
      </c>
      <c r="U19" s="336">
        <v>120</v>
      </c>
      <c r="V19" s="340">
        <v>200</v>
      </c>
    </row>
    <row r="20" spans="1:22" ht="15" customHeight="1" thickBot="1">
      <c r="A20" s="701"/>
      <c r="B20" s="314" t="s">
        <v>182</v>
      </c>
      <c r="C20" s="308">
        <f t="shared" si="1"/>
        <v>1792.8</v>
      </c>
      <c r="D20" s="240">
        <f t="shared" si="2"/>
        <v>2390.4</v>
      </c>
      <c r="E20" s="240">
        <f t="shared" si="3"/>
        <v>2988</v>
      </c>
      <c r="F20" s="240">
        <f t="shared" si="4"/>
        <v>3585.6</v>
      </c>
      <c r="G20" s="240">
        <f t="shared" si="5"/>
        <v>4183.2</v>
      </c>
      <c r="H20" s="240">
        <f t="shared" si="6"/>
        <v>4780.8</v>
      </c>
      <c r="I20" s="240">
        <f t="shared" si="7"/>
        <v>5378.4000000000005</v>
      </c>
      <c r="J20" s="525">
        <v>5976</v>
      </c>
      <c r="K20" s="240">
        <f t="shared" si="8"/>
        <v>6573.6</v>
      </c>
      <c r="L20" s="240">
        <f t="shared" si="9"/>
        <v>7171.2</v>
      </c>
      <c r="M20" s="240">
        <f t="shared" si="10"/>
        <v>7768.8</v>
      </c>
      <c r="N20" s="240">
        <f t="shared" si="11"/>
        <v>8366.4</v>
      </c>
      <c r="O20" s="240">
        <f t="shared" si="12"/>
        <v>8964</v>
      </c>
      <c r="P20" s="240">
        <f t="shared" si="0"/>
        <v>9561.6</v>
      </c>
      <c r="Q20" s="240">
        <f t="shared" si="13"/>
        <v>10159.199999999999</v>
      </c>
      <c r="R20" s="240">
        <f t="shared" si="14"/>
        <v>10756.800000000001</v>
      </c>
      <c r="S20" s="240">
        <f t="shared" si="15"/>
        <v>11354.4</v>
      </c>
      <c r="T20" s="240"/>
      <c r="U20" s="338">
        <v>120</v>
      </c>
      <c r="V20" s="341">
        <v>190</v>
      </c>
    </row>
    <row r="21" spans="1:22" ht="15" customHeight="1">
      <c r="A21" s="699">
        <v>4</v>
      </c>
      <c r="B21" s="300" t="s">
        <v>388</v>
      </c>
      <c r="C21" s="301">
        <f t="shared" si="1"/>
        <v>2303.6999999999998</v>
      </c>
      <c r="D21" s="246">
        <f t="shared" si="2"/>
        <v>3071.6000000000004</v>
      </c>
      <c r="E21" s="246">
        <f t="shared" si="3"/>
        <v>3839.5</v>
      </c>
      <c r="F21" s="246">
        <f t="shared" si="4"/>
        <v>4607.3999999999996</v>
      </c>
      <c r="G21" s="246">
        <f t="shared" si="5"/>
        <v>5375.2999999999993</v>
      </c>
      <c r="H21" s="246">
        <f t="shared" si="6"/>
        <v>6143.2000000000007</v>
      </c>
      <c r="I21" s="246">
        <f t="shared" si="7"/>
        <v>6911.1</v>
      </c>
      <c r="J21" s="523">
        <v>7679</v>
      </c>
      <c r="K21" s="246">
        <f t="shared" si="8"/>
        <v>8446.9000000000015</v>
      </c>
      <c r="L21" s="246">
        <f t="shared" si="9"/>
        <v>9214.7999999999993</v>
      </c>
      <c r="M21" s="246">
        <f t="shared" si="10"/>
        <v>9982.7000000000007</v>
      </c>
      <c r="N21" s="246"/>
      <c r="O21" s="246"/>
      <c r="P21" s="246"/>
      <c r="Q21" s="246"/>
      <c r="R21" s="246"/>
      <c r="S21" s="246"/>
      <c r="T21" s="246"/>
      <c r="U21" s="334">
        <v>120</v>
      </c>
      <c r="V21" s="342">
        <v>130</v>
      </c>
    </row>
    <row r="22" spans="1:22" ht="15" customHeight="1">
      <c r="A22" s="700"/>
      <c r="B22" s="304" t="s">
        <v>183</v>
      </c>
      <c r="C22" s="286">
        <f t="shared" si="1"/>
        <v>2303.6999999999998</v>
      </c>
      <c r="D22" s="121">
        <f t="shared" si="2"/>
        <v>3071.6000000000004</v>
      </c>
      <c r="E22" s="121">
        <f t="shared" si="3"/>
        <v>3839.5</v>
      </c>
      <c r="F22" s="121">
        <f t="shared" si="4"/>
        <v>4607.3999999999996</v>
      </c>
      <c r="G22" s="121">
        <f t="shared" si="5"/>
        <v>5375.2999999999993</v>
      </c>
      <c r="H22" s="121">
        <f t="shared" si="6"/>
        <v>6143.2000000000007</v>
      </c>
      <c r="I22" s="121">
        <f t="shared" si="7"/>
        <v>6911.1</v>
      </c>
      <c r="J22" s="439">
        <v>7679</v>
      </c>
      <c r="K22" s="121">
        <f t="shared" si="8"/>
        <v>8446.9000000000015</v>
      </c>
      <c r="L22" s="121">
        <f t="shared" si="9"/>
        <v>9214.7999999999993</v>
      </c>
      <c r="M22" s="121">
        <f t="shared" si="10"/>
        <v>9982.7000000000007</v>
      </c>
      <c r="N22" s="121">
        <f t="shared" si="11"/>
        <v>10750.599999999999</v>
      </c>
      <c r="O22" s="121"/>
      <c r="P22" s="121"/>
      <c r="Q22" s="121"/>
      <c r="R22" s="121"/>
      <c r="S22" s="121"/>
      <c r="T22" s="121"/>
      <c r="U22" s="336">
        <v>120</v>
      </c>
      <c r="V22" s="340">
        <v>135</v>
      </c>
    </row>
    <row r="23" spans="1:22" ht="15" customHeight="1">
      <c r="A23" s="700"/>
      <c r="B23" s="304" t="s">
        <v>184</v>
      </c>
      <c r="C23" s="286">
        <f t="shared" si="1"/>
        <v>2303.6999999999998</v>
      </c>
      <c r="D23" s="121">
        <f t="shared" si="2"/>
        <v>3071.6000000000004</v>
      </c>
      <c r="E23" s="121">
        <f t="shared" si="3"/>
        <v>3839.5</v>
      </c>
      <c r="F23" s="121">
        <f t="shared" si="4"/>
        <v>4607.3999999999996</v>
      </c>
      <c r="G23" s="121">
        <f t="shared" si="5"/>
        <v>5375.2999999999993</v>
      </c>
      <c r="H23" s="121">
        <f t="shared" si="6"/>
        <v>6143.2000000000007</v>
      </c>
      <c r="I23" s="121">
        <f t="shared" si="7"/>
        <v>6911.1</v>
      </c>
      <c r="J23" s="439">
        <v>7679</v>
      </c>
      <c r="K23" s="121">
        <f t="shared" si="8"/>
        <v>8446.9000000000015</v>
      </c>
      <c r="L23" s="121"/>
      <c r="M23" s="121"/>
      <c r="N23" s="121"/>
      <c r="O23" s="121"/>
      <c r="P23" s="121"/>
      <c r="Q23" s="121"/>
      <c r="R23" s="121"/>
      <c r="S23" s="121"/>
      <c r="T23" s="121"/>
      <c r="U23" s="336">
        <v>120</v>
      </c>
      <c r="V23" s="340">
        <v>105</v>
      </c>
    </row>
    <row r="24" spans="1:22" ht="15" customHeight="1" thickBot="1">
      <c r="A24" s="701"/>
      <c r="B24" s="307" t="s">
        <v>389</v>
      </c>
      <c r="C24" s="308">
        <f t="shared" si="1"/>
        <v>2303.6999999999998</v>
      </c>
      <c r="D24" s="240">
        <f t="shared" si="2"/>
        <v>3071.6000000000004</v>
      </c>
      <c r="E24" s="240">
        <f t="shared" si="3"/>
        <v>3839.5</v>
      </c>
      <c r="F24" s="240">
        <f t="shared" si="4"/>
        <v>4607.3999999999996</v>
      </c>
      <c r="G24" s="240">
        <f t="shared" si="5"/>
        <v>5375.2999999999993</v>
      </c>
      <c r="H24" s="240">
        <f t="shared" si="6"/>
        <v>6143.2000000000007</v>
      </c>
      <c r="I24" s="240">
        <f t="shared" si="7"/>
        <v>6911.1</v>
      </c>
      <c r="J24" s="525">
        <v>7679</v>
      </c>
      <c r="K24" s="240">
        <f t="shared" si="8"/>
        <v>8446.9000000000015</v>
      </c>
      <c r="L24" s="240">
        <f t="shared" si="9"/>
        <v>9214.7999999999993</v>
      </c>
      <c r="M24" s="240"/>
      <c r="N24" s="240"/>
      <c r="O24" s="240"/>
      <c r="P24" s="240"/>
      <c r="Q24" s="240"/>
      <c r="R24" s="240"/>
      <c r="S24" s="240"/>
      <c r="T24" s="240"/>
      <c r="U24" s="338">
        <v>120</v>
      </c>
      <c r="V24" s="341">
        <v>120</v>
      </c>
    </row>
    <row r="25" spans="1:22" ht="15" customHeight="1">
      <c r="A25" s="281"/>
      <c r="B25" s="281"/>
      <c r="C25" s="281"/>
      <c r="D25" s="281"/>
      <c r="E25" s="281"/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1"/>
      <c r="Q25" s="281"/>
      <c r="R25" s="281"/>
      <c r="S25" s="281"/>
      <c r="T25" s="281"/>
      <c r="U25" s="281"/>
      <c r="V25" s="281"/>
    </row>
    <row r="26" spans="1:22" ht="15" customHeight="1">
      <c r="A26" s="703" t="s">
        <v>24</v>
      </c>
      <c r="B26" s="703"/>
      <c r="C26" s="703"/>
      <c r="D26" s="703"/>
      <c r="E26" s="703"/>
      <c r="F26" s="703"/>
      <c r="G26" s="703"/>
      <c r="H26" s="703"/>
      <c r="I26" s="703"/>
      <c r="J26" s="703"/>
      <c r="K26" s="703"/>
      <c r="L26" s="703"/>
      <c r="M26" s="703"/>
      <c r="N26" s="703"/>
      <c r="O26" s="703"/>
      <c r="P26" s="703"/>
      <c r="Q26" s="703"/>
      <c r="R26" s="281"/>
      <c r="S26" s="281"/>
      <c r="T26" s="281"/>
      <c r="U26" s="281"/>
      <c r="V26" s="281"/>
    </row>
    <row r="27" spans="1:22" ht="15.75">
      <c r="A27" s="704" t="s">
        <v>99</v>
      </c>
      <c r="B27" s="704"/>
      <c r="C27" s="704"/>
      <c r="D27" s="704"/>
      <c r="E27" s="704"/>
      <c r="F27" s="704"/>
      <c r="G27" s="704"/>
      <c r="H27" s="704"/>
      <c r="I27" s="704"/>
      <c r="J27" s="704"/>
      <c r="K27" s="704"/>
      <c r="L27" s="704"/>
      <c r="M27" s="704"/>
      <c r="N27" s="704"/>
      <c r="O27" s="704"/>
      <c r="P27" s="704"/>
      <c r="Q27" s="704"/>
      <c r="R27" s="281"/>
      <c r="S27" s="281"/>
      <c r="T27" s="281"/>
      <c r="U27" s="281"/>
      <c r="V27" s="281"/>
    </row>
    <row r="28" spans="1:22" ht="15.75">
      <c r="A28" s="696" t="s">
        <v>391</v>
      </c>
      <c r="B28" s="696"/>
      <c r="C28" s="696"/>
      <c r="D28" s="696"/>
      <c r="E28" s="696"/>
      <c r="F28" s="696"/>
      <c r="G28" s="696"/>
      <c r="H28" s="696"/>
      <c r="I28" s="696"/>
      <c r="J28" s="696"/>
      <c r="K28" s="696"/>
      <c r="L28" s="696"/>
      <c r="M28" s="696"/>
      <c r="N28" s="696"/>
      <c r="O28" s="696"/>
      <c r="P28" s="696"/>
      <c r="Q28" s="696"/>
      <c r="R28" s="281"/>
      <c r="S28" s="281"/>
      <c r="T28" s="281"/>
      <c r="U28" s="281"/>
      <c r="V28" s="281"/>
    </row>
    <row r="29" spans="1:22" ht="15.75">
      <c r="A29" s="291" t="s">
        <v>100</v>
      </c>
      <c r="B29" s="291"/>
      <c r="C29" s="291"/>
      <c r="D29" s="291"/>
      <c r="E29" s="291"/>
      <c r="F29" s="291"/>
      <c r="G29" s="291"/>
      <c r="H29" s="291"/>
      <c r="I29" s="291"/>
      <c r="J29" s="281"/>
      <c r="K29" s="281"/>
      <c r="L29" s="281"/>
      <c r="M29" s="281"/>
      <c r="N29" s="281"/>
      <c r="O29" s="281"/>
      <c r="P29" s="281"/>
      <c r="Q29" s="281"/>
      <c r="R29" s="281"/>
      <c r="S29" s="281"/>
      <c r="T29" s="281"/>
      <c r="U29" s="281"/>
      <c r="V29" s="281"/>
    </row>
    <row r="30" spans="1:22" ht="15.75">
      <c r="A30" s="698" t="s">
        <v>101</v>
      </c>
      <c r="B30" s="698"/>
      <c r="C30" s="698"/>
      <c r="D30" s="698"/>
      <c r="E30" s="698"/>
      <c r="F30" s="698"/>
      <c r="G30" s="698"/>
      <c r="H30" s="698"/>
      <c r="I30" s="698"/>
      <c r="J30" s="698"/>
      <c r="K30" s="698"/>
      <c r="L30" s="698"/>
      <c r="M30" s="698"/>
      <c r="N30" s="698"/>
      <c r="O30" s="698"/>
      <c r="P30" s="698"/>
      <c r="Q30" s="698"/>
      <c r="R30" s="698"/>
      <c r="S30" s="698"/>
      <c r="T30" s="698"/>
      <c r="U30" s="281"/>
      <c r="V30" s="281"/>
    </row>
    <row r="31" spans="1:22" ht="15.75" customHeight="1">
      <c r="A31" t="s">
        <v>392</v>
      </c>
      <c r="B31" t="s">
        <v>393</v>
      </c>
      <c r="P31" s="281"/>
      <c r="Q31" s="281"/>
      <c r="R31" s="281"/>
      <c r="S31" s="281"/>
      <c r="T31" s="281"/>
      <c r="U31" s="281"/>
      <c r="V31" s="281"/>
    </row>
    <row r="32" spans="1:22" ht="15.75" customHeight="1">
      <c r="O32" s="281"/>
      <c r="P32" s="281"/>
      <c r="Q32" s="281"/>
      <c r="R32" s="10"/>
      <c r="S32" s="282"/>
      <c r="T32" s="282"/>
      <c r="U32" s="281"/>
      <c r="V32" s="281"/>
    </row>
    <row r="33" spans="1:22" ht="21">
      <c r="A33" s="52" t="s">
        <v>15</v>
      </c>
      <c r="B33" s="281"/>
      <c r="C33" s="281"/>
      <c r="D33" s="281"/>
      <c r="E33" s="281"/>
      <c r="F33" s="281"/>
      <c r="G33" s="281"/>
      <c r="H33" s="281"/>
      <c r="I33" s="281"/>
      <c r="J33" s="281"/>
      <c r="K33" s="281"/>
      <c r="L33" s="281"/>
      <c r="M33" s="281"/>
      <c r="N33" s="281"/>
      <c r="O33" s="281"/>
      <c r="P33" s="281"/>
      <c r="Q33" s="281"/>
      <c r="R33" s="10"/>
      <c r="S33" s="282"/>
      <c r="T33" s="282"/>
      <c r="U33" s="281"/>
      <c r="V33" s="281"/>
    </row>
    <row r="34" spans="1:22" ht="21">
      <c r="B34" s="81" t="s">
        <v>201</v>
      </c>
      <c r="H34" s="281"/>
      <c r="I34" s="281"/>
      <c r="J34" s="281"/>
      <c r="K34" s="281"/>
      <c r="L34" s="281"/>
      <c r="M34" s="281"/>
      <c r="N34" s="281"/>
      <c r="R34" s="10"/>
      <c r="S34" s="74"/>
      <c r="T34" s="74"/>
    </row>
    <row r="35" spans="1:22">
      <c r="R35" s="10"/>
      <c r="S35" s="74"/>
      <c r="T35" s="74"/>
    </row>
    <row r="36" spans="1:22">
      <c r="R36" s="10"/>
      <c r="S36" s="74"/>
      <c r="T36" s="74"/>
    </row>
    <row r="37" spans="1:22" ht="15.75"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/>
    </row>
    <row r="38" spans="1:22" ht="15.75" customHeight="1"/>
    <row r="39" spans="1:22" ht="15.75" customHeight="1">
      <c r="L39" s="10"/>
      <c r="M39" s="10"/>
      <c r="N39" s="10"/>
      <c r="O39" s="10"/>
      <c r="P39" s="10"/>
      <c r="Q39" s="10"/>
      <c r="R39" s="10"/>
      <c r="S39" s="74"/>
      <c r="T39" s="74"/>
    </row>
  </sheetData>
  <mergeCells count="15">
    <mergeCell ref="A1:V1"/>
    <mergeCell ref="U2:V2"/>
    <mergeCell ref="A3:S3"/>
    <mergeCell ref="B4:B5"/>
    <mergeCell ref="A28:Q28"/>
    <mergeCell ref="A4:A5"/>
    <mergeCell ref="A7:A11"/>
    <mergeCell ref="A12:A16"/>
    <mergeCell ref="C4:T4"/>
    <mergeCell ref="A30:T30"/>
    <mergeCell ref="A17:A20"/>
    <mergeCell ref="U17:V17"/>
    <mergeCell ref="A21:A24"/>
    <mergeCell ref="A26:Q26"/>
    <mergeCell ref="A27:Q27"/>
  </mergeCells>
  <pageMargins left="0.25" right="0.25" top="0.75" bottom="0.75" header="0.3" footer="0.3"/>
  <pageSetup paperSize="9" scale="83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A39"/>
  <sheetViews>
    <sheetView zoomScaleNormal="100" workbookViewId="0">
      <selection activeCell="J6" sqref="J6"/>
    </sheetView>
  </sheetViews>
  <sheetFormatPr defaultRowHeight="15"/>
  <cols>
    <col min="1" max="1" width="3.140625" customWidth="1"/>
    <col min="2" max="2" width="15" customWidth="1"/>
    <col min="3" max="3" width="6.7109375" customWidth="1"/>
    <col min="4" max="4" width="6.5703125" customWidth="1"/>
    <col min="5" max="7" width="6.7109375" customWidth="1"/>
    <col min="8" max="25" width="6.5703125" customWidth="1"/>
    <col min="26" max="26" width="11.85546875" customWidth="1"/>
  </cols>
  <sheetData>
    <row r="1" spans="1:27" ht="18">
      <c r="A1" s="560" t="s">
        <v>199</v>
      </c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  <c r="R1" s="560"/>
      <c r="S1" s="560"/>
      <c r="T1" s="560"/>
      <c r="U1" s="560"/>
      <c r="V1" s="560"/>
    </row>
    <row r="2" spans="1:27" ht="21">
      <c r="U2" s="561"/>
      <c r="V2" s="561"/>
    </row>
    <row r="3" spans="1:27" ht="16.5" thickBot="1">
      <c r="A3" s="722" t="s">
        <v>109</v>
      </c>
      <c r="B3" s="722"/>
      <c r="C3" s="722"/>
      <c r="D3" s="722"/>
      <c r="E3" s="722"/>
      <c r="F3" s="722"/>
      <c r="G3" s="722"/>
      <c r="H3" s="722"/>
      <c r="I3" s="722"/>
      <c r="J3" s="722"/>
      <c r="K3" s="722"/>
      <c r="L3" s="722"/>
      <c r="M3" s="722"/>
      <c r="N3" s="722"/>
      <c r="O3" s="722"/>
      <c r="P3" s="722"/>
      <c r="Q3" s="722"/>
      <c r="R3" s="722"/>
      <c r="S3" s="722"/>
      <c r="T3" s="722"/>
      <c r="U3" s="722"/>
      <c r="V3" s="722"/>
    </row>
    <row r="4" spans="1:27" ht="16.5" thickBot="1">
      <c r="A4" s="589"/>
      <c r="B4" s="723" t="s">
        <v>21</v>
      </c>
      <c r="C4" s="713" t="s">
        <v>22</v>
      </c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  <c r="O4" s="714"/>
      <c r="P4" s="714"/>
      <c r="Q4" s="714"/>
      <c r="R4" s="714"/>
      <c r="S4" s="714"/>
      <c r="T4" s="714"/>
      <c r="U4" s="714"/>
      <c r="V4" s="714"/>
      <c r="W4" s="714"/>
      <c r="X4" s="714"/>
      <c r="Y4" s="715"/>
      <c r="Z4" s="281"/>
      <c r="AA4" s="281"/>
    </row>
    <row r="5" spans="1:27" ht="15" customHeight="1" thickBot="1">
      <c r="A5" s="708"/>
      <c r="B5" s="724"/>
      <c r="C5" s="343">
        <v>0.3</v>
      </c>
      <c r="D5" s="343">
        <v>0.4</v>
      </c>
      <c r="E5" s="343">
        <v>0.5</v>
      </c>
      <c r="F5" s="343">
        <v>0.6</v>
      </c>
      <c r="G5" s="343">
        <v>0.7</v>
      </c>
      <c r="H5" s="343">
        <v>0.8</v>
      </c>
      <c r="I5" s="343">
        <v>0.9</v>
      </c>
      <c r="J5" s="254">
        <v>1</v>
      </c>
      <c r="K5" s="343">
        <v>1.1000000000000001</v>
      </c>
      <c r="L5" s="343">
        <v>1.2</v>
      </c>
      <c r="M5" s="344">
        <v>1.3</v>
      </c>
      <c r="N5" s="344">
        <v>1.4</v>
      </c>
      <c r="O5" s="344">
        <v>1.5</v>
      </c>
      <c r="P5" s="344">
        <v>1.6</v>
      </c>
      <c r="Q5" s="344">
        <v>1.7</v>
      </c>
      <c r="R5" s="344">
        <v>1.8</v>
      </c>
      <c r="S5" s="344">
        <v>1.9</v>
      </c>
      <c r="T5" s="344">
        <v>2</v>
      </c>
      <c r="U5" s="344">
        <v>2.1</v>
      </c>
      <c r="V5" s="344">
        <v>2.2000000000000002</v>
      </c>
      <c r="W5" s="344">
        <v>2.2999999999999998</v>
      </c>
      <c r="X5" s="344">
        <v>2.4</v>
      </c>
      <c r="Y5" s="345">
        <v>2.5</v>
      </c>
      <c r="Z5" s="295" t="s">
        <v>383</v>
      </c>
      <c r="AA5" s="296" t="s">
        <v>384</v>
      </c>
    </row>
    <row r="6" spans="1:27" ht="16.5" thickBot="1">
      <c r="A6" s="346">
        <v>0</v>
      </c>
      <c r="B6" s="347" t="s">
        <v>23</v>
      </c>
      <c r="C6" s="299">
        <f>J6*0.3</f>
        <v>1383.3</v>
      </c>
      <c r="D6" s="244">
        <f>J6*0.4</f>
        <v>1844.4</v>
      </c>
      <c r="E6" s="244">
        <f>J6*0.5</f>
        <v>2305.5</v>
      </c>
      <c r="F6" s="244">
        <f>J6*0.6</f>
        <v>2766.6</v>
      </c>
      <c r="G6" s="244">
        <f>J6*0.7</f>
        <v>3227.7</v>
      </c>
      <c r="H6" s="244">
        <f>J6*0.8</f>
        <v>3688.8</v>
      </c>
      <c r="I6" s="244">
        <f>J6*0.9</f>
        <v>4149.9000000000005</v>
      </c>
      <c r="J6" s="528">
        <v>4611</v>
      </c>
      <c r="K6" s="244">
        <f>J6*1.1</f>
        <v>5072.1000000000004</v>
      </c>
      <c r="L6" s="244">
        <f>J6*1.2</f>
        <v>5533.2</v>
      </c>
      <c r="M6" s="244">
        <f>J6*1.3</f>
        <v>5994.3</v>
      </c>
      <c r="N6" s="244">
        <f>J6*1.4</f>
        <v>6455.4</v>
      </c>
      <c r="O6" s="244">
        <f>J6*1.5</f>
        <v>6916.5</v>
      </c>
      <c r="P6" s="244">
        <f t="shared" ref="P6:P24" si="0">J6*1.6</f>
        <v>7377.6</v>
      </c>
      <c r="Q6" s="244">
        <f>J6*1.7</f>
        <v>7838.7</v>
      </c>
      <c r="R6" s="244">
        <f>J6*1.8</f>
        <v>8299.8000000000011</v>
      </c>
      <c r="S6" s="244">
        <f>J6*1.9</f>
        <v>8760.9</v>
      </c>
      <c r="T6" s="244">
        <f>J6*2</f>
        <v>9222</v>
      </c>
      <c r="U6" s="244">
        <f>J6*2.1</f>
        <v>9683.1</v>
      </c>
      <c r="V6" s="244">
        <f>J6*2.2</f>
        <v>10144.200000000001</v>
      </c>
      <c r="W6" s="244">
        <f>J6*2.3</f>
        <v>10605.3</v>
      </c>
      <c r="X6" s="244">
        <f>J6*2.4</f>
        <v>11066.4</v>
      </c>
      <c r="Y6" s="245">
        <f>J6*2.5</f>
        <v>11527.5</v>
      </c>
      <c r="Z6" s="318">
        <v>230</v>
      </c>
      <c r="AA6" s="348">
        <v>250</v>
      </c>
    </row>
    <row r="7" spans="1:27" ht="30">
      <c r="A7" s="725">
        <v>1</v>
      </c>
      <c r="B7" s="349" t="s">
        <v>171</v>
      </c>
      <c r="C7" s="301">
        <f t="shared" ref="C7:C24" si="1">J7*0.3</f>
        <v>1728.6</v>
      </c>
      <c r="D7" s="246">
        <f t="shared" ref="D7:D24" si="2">J7*0.4</f>
        <v>2304.8000000000002</v>
      </c>
      <c r="E7" s="246">
        <f t="shared" ref="E7:E24" si="3">J7*0.5</f>
        <v>2881</v>
      </c>
      <c r="F7" s="246">
        <f t="shared" ref="F7:F24" si="4">J7*0.6</f>
        <v>3457.2</v>
      </c>
      <c r="G7" s="246">
        <f t="shared" ref="G7:G24" si="5">J7*0.7</f>
        <v>4033.3999999999996</v>
      </c>
      <c r="H7" s="246">
        <f t="shared" ref="H7:H24" si="6">J7*0.8</f>
        <v>4609.6000000000004</v>
      </c>
      <c r="I7" s="246">
        <f t="shared" ref="I7:I24" si="7">J7*0.9</f>
        <v>5185.8</v>
      </c>
      <c r="J7" s="526">
        <v>5762</v>
      </c>
      <c r="K7" s="246">
        <f t="shared" ref="K7:K24" si="8">J7*1.1</f>
        <v>6338.2000000000007</v>
      </c>
      <c r="L7" s="246">
        <f t="shared" ref="L7:L24" si="9">J7*1.2</f>
        <v>6914.4</v>
      </c>
      <c r="M7" s="246">
        <f t="shared" ref="M7:M24" si="10">J7*1.3</f>
        <v>7490.6</v>
      </c>
      <c r="N7" s="246">
        <f t="shared" ref="N7:N24" si="11">J7*1.4</f>
        <v>8066.7999999999993</v>
      </c>
      <c r="O7" s="246">
        <f t="shared" ref="O7:O24" si="12">J7*1.5</f>
        <v>8643</v>
      </c>
      <c r="P7" s="246">
        <f t="shared" si="0"/>
        <v>9219.2000000000007</v>
      </c>
      <c r="Q7" s="246">
        <f t="shared" ref="Q7:Q24" si="13">J7*1.7</f>
        <v>9795.4</v>
      </c>
      <c r="R7" s="246">
        <f t="shared" ref="R7:R24" si="14">J7*1.8</f>
        <v>10371.6</v>
      </c>
      <c r="S7" s="246">
        <f t="shared" ref="S7:S24" si="15">J7*1.9</f>
        <v>10947.8</v>
      </c>
      <c r="T7" s="246">
        <f t="shared" ref="T7:T24" si="16">J7*2</f>
        <v>11524</v>
      </c>
      <c r="U7" s="246">
        <f t="shared" ref="U7:U24" si="17">J7*2.1</f>
        <v>12100.2</v>
      </c>
      <c r="V7" s="246">
        <f t="shared" ref="V7:V24" si="18">J7*2.2</f>
        <v>12676.400000000001</v>
      </c>
      <c r="W7" s="246">
        <f t="shared" ref="W7:W24" si="19">J7*2.3</f>
        <v>13252.599999999999</v>
      </c>
      <c r="X7" s="246">
        <f t="shared" ref="X7:X24" si="20">J7*2.4</f>
        <v>13828.8</v>
      </c>
      <c r="Y7" s="247">
        <f t="shared" ref="Y7:Y24" si="21">J7*2.5</f>
        <v>14405</v>
      </c>
      <c r="Z7" s="319">
        <v>230</v>
      </c>
      <c r="AA7" s="320">
        <v>250</v>
      </c>
    </row>
    <row r="8" spans="1:27" ht="15" customHeight="1">
      <c r="A8" s="726"/>
      <c r="B8" s="350" t="s">
        <v>172</v>
      </c>
      <c r="C8" s="286">
        <f t="shared" si="1"/>
        <v>1728.6</v>
      </c>
      <c r="D8" s="121">
        <f t="shared" si="2"/>
        <v>2304.8000000000002</v>
      </c>
      <c r="E8" s="121">
        <f t="shared" si="3"/>
        <v>2881</v>
      </c>
      <c r="F8" s="121">
        <f t="shared" si="4"/>
        <v>3457.2</v>
      </c>
      <c r="G8" s="121">
        <f t="shared" si="5"/>
        <v>4033.3999999999996</v>
      </c>
      <c r="H8" s="121">
        <f t="shared" si="6"/>
        <v>4609.6000000000004</v>
      </c>
      <c r="I8" s="121">
        <f t="shared" si="7"/>
        <v>5185.8</v>
      </c>
      <c r="J8" s="30">
        <v>5762</v>
      </c>
      <c r="K8" s="121">
        <f t="shared" si="8"/>
        <v>6338.2000000000007</v>
      </c>
      <c r="L8" s="121">
        <f t="shared" si="9"/>
        <v>6914.4</v>
      </c>
      <c r="M8" s="121">
        <f t="shared" si="10"/>
        <v>7490.6</v>
      </c>
      <c r="N8" s="121">
        <f t="shared" si="11"/>
        <v>8066.7999999999993</v>
      </c>
      <c r="O8" s="121">
        <f t="shared" si="12"/>
        <v>8643</v>
      </c>
      <c r="P8" s="121">
        <f t="shared" si="0"/>
        <v>9219.2000000000007</v>
      </c>
      <c r="Q8" s="121">
        <f t="shared" si="13"/>
        <v>9795.4</v>
      </c>
      <c r="R8" s="121">
        <f t="shared" si="14"/>
        <v>10371.6</v>
      </c>
      <c r="S8" s="121">
        <f t="shared" si="15"/>
        <v>10947.8</v>
      </c>
      <c r="T8" s="121">
        <f t="shared" si="16"/>
        <v>11524</v>
      </c>
      <c r="U8" s="121">
        <f t="shared" si="17"/>
        <v>12100.2</v>
      </c>
      <c r="V8" s="121">
        <f t="shared" si="18"/>
        <v>12676.400000000001</v>
      </c>
      <c r="W8" s="121">
        <f t="shared" si="19"/>
        <v>13252.599999999999</v>
      </c>
      <c r="X8" s="121">
        <f t="shared" si="20"/>
        <v>13828.8</v>
      </c>
      <c r="Y8" s="285">
        <f t="shared" si="21"/>
        <v>14405</v>
      </c>
      <c r="Z8" s="321">
        <v>230</v>
      </c>
      <c r="AA8" s="322">
        <v>250</v>
      </c>
    </row>
    <row r="9" spans="1:27" ht="15.75" customHeight="1">
      <c r="A9" s="726"/>
      <c r="B9" s="350" t="s">
        <v>173</v>
      </c>
      <c r="C9" s="286">
        <f t="shared" si="1"/>
        <v>1728.6</v>
      </c>
      <c r="D9" s="121">
        <f t="shared" si="2"/>
        <v>2304.8000000000002</v>
      </c>
      <c r="E9" s="121">
        <f t="shared" si="3"/>
        <v>2881</v>
      </c>
      <c r="F9" s="121">
        <f t="shared" si="4"/>
        <v>3457.2</v>
      </c>
      <c r="G9" s="121">
        <f t="shared" si="5"/>
        <v>4033.3999999999996</v>
      </c>
      <c r="H9" s="121">
        <f t="shared" si="6"/>
        <v>4609.6000000000004</v>
      </c>
      <c r="I9" s="121">
        <f t="shared" si="7"/>
        <v>5185.8</v>
      </c>
      <c r="J9" s="30">
        <v>5762</v>
      </c>
      <c r="K9" s="121">
        <f t="shared" si="8"/>
        <v>6338.2000000000007</v>
      </c>
      <c r="L9" s="121">
        <f t="shared" si="9"/>
        <v>6914.4</v>
      </c>
      <c r="M9" s="121">
        <f t="shared" si="10"/>
        <v>7490.6</v>
      </c>
      <c r="N9" s="121">
        <f t="shared" si="11"/>
        <v>8066.7999999999993</v>
      </c>
      <c r="O9" s="121">
        <f t="shared" si="12"/>
        <v>8643</v>
      </c>
      <c r="P9" s="121">
        <f t="shared" si="0"/>
        <v>9219.2000000000007</v>
      </c>
      <c r="Q9" s="121">
        <f t="shared" si="13"/>
        <v>9795.4</v>
      </c>
      <c r="R9" s="121">
        <f t="shared" si="14"/>
        <v>10371.6</v>
      </c>
      <c r="S9" s="121">
        <f t="shared" si="15"/>
        <v>10947.8</v>
      </c>
      <c r="T9" s="121">
        <f t="shared" si="16"/>
        <v>11524</v>
      </c>
      <c r="U9" s="121">
        <f t="shared" si="17"/>
        <v>12100.2</v>
      </c>
      <c r="V9" s="121">
        <f t="shared" si="18"/>
        <v>12676.400000000001</v>
      </c>
      <c r="W9" s="121">
        <f t="shared" si="19"/>
        <v>13252.599999999999</v>
      </c>
      <c r="X9" s="121">
        <f t="shared" si="20"/>
        <v>13828.8</v>
      </c>
      <c r="Y9" s="285">
        <f t="shared" si="21"/>
        <v>14405</v>
      </c>
      <c r="Z9" s="321">
        <v>230</v>
      </c>
      <c r="AA9" s="322">
        <v>250</v>
      </c>
    </row>
    <row r="10" spans="1:27" ht="15.75" customHeight="1">
      <c r="A10" s="726"/>
      <c r="B10" s="350" t="s">
        <v>174</v>
      </c>
      <c r="C10" s="286">
        <f t="shared" si="1"/>
        <v>1728.6</v>
      </c>
      <c r="D10" s="121">
        <f t="shared" si="2"/>
        <v>2304.8000000000002</v>
      </c>
      <c r="E10" s="121">
        <f t="shared" si="3"/>
        <v>2881</v>
      </c>
      <c r="F10" s="121">
        <f t="shared" si="4"/>
        <v>3457.2</v>
      </c>
      <c r="G10" s="121">
        <f t="shared" si="5"/>
        <v>4033.3999999999996</v>
      </c>
      <c r="H10" s="121">
        <f t="shared" si="6"/>
        <v>4609.6000000000004</v>
      </c>
      <c r="I10" s="121">
        <f t="shared" si="7"/>
        <v>5185.8</v>
      </c>
      <c r="J10" s="30">
        <v>5762</v>
      </c>
      <c r="K10" s="121">
        <f t="shared" si="8"/>
        <v>6338.2000000000007</v>
      </c>
      <c r="L10" s="121">
        <f t="shared" si="9"/>
        <v>6914.4</v>
      </c>
      <c r="M10" s="121">
        <f t="shared" si="10"/>
        <v>7490.6</v>
      </c>
      <c r="N10" s="121">
        <f t="shared" si="11"/>
        <v>8066.7999999999993</v>
      </c>
      <c r="O10" s="121">
        <f t="shared" si="12"/>
        <v>8643</v>
      </c>
      <c r="P10" s="121">
        <f t="shared" si="0"/>
        <v>9219.2000000000007</v>
      </c>
      <c r="Q10" s="121">
        <f t="shared" si="13"/>
        <v>9795.4</v>
      </c>
      <c r="R10" s="121">
        <f t="shared" si="14"/>
        <v>10371.6</v>
      </c>
      <c r="S10" s="121">
        <f t="shared" si="15"/>
        <v>10947.8</v>
      </c>
      <c r="T10" s="121">
        <f t="shared" si="16"/>
        <v>11524</v>
      </c>
      <c r="U10" s="121">
        <f t="shared" si="17"/>
        <v>12100.2</v>
      </c>
      <c r="V10" s="121">
        <f t="shared" si="18"/>
        <v>12676.400000000001</v>
      </c>
      <c r="W10" s="121">
        <f t="shared" si="19"/>
        <v>13252.599999999999</v>
      </c>
      <c r="X10" s="121">
        <f t="shared" si="20"/>
        <v>13828.8</v>
      </c>
      <c r="Y10" s="285">
        <f t="shared" si="21"/>
        <v>14405</v>
      </c>
      <c r="Z10" s="321">
        <v>230</v>
      </c>
      <c r="AA10" s="322">
        <v>250</v>
      </c>
    </row>
    <row r="11" spans="1:27" ht="15" customHeight="1" thickBot="1">
      <c r="A11" s="727"/>
      <c r="B11" s="351" t="s">
        <v>175</v>
      </c>
      <c r="C11" s="308">
        <f t="shared" si="1"/>
        <v>1728.6</v>
      </c>
      <c r="D11" s="240">
        <f t="shared" si="2"/>
        <v>2304.8000000000002</v>
      </c>
      <c r="E11" s="240">
        <f t="shared" si="3"/>
        <v>2881</v>
      </c>
      <c r="F11" s="240">
        <f t="shared" si="4"/>
        <v>3457.2</v>
      </c>
      <c r="G11" s="240">
        <f t="shared" si="5"/>
        <v>4033.3999999999996</v>
      </c>
      <c r="H11" s="240">
        <f t="shared" si="6"/>
        <v>4609.6000000000004</v>
      </c>
      <c r="I11" s="240">
        <f t="shared" si="7"/>
        <v>5185.8</v>
      </c>
      <c r="J11" s="527">
        <v>5762</v>
      </c>
      <c r="K11" s="240">
        <f t="shared" si="8"/>
        <v>6338.2000000000007</v>
      </c>
      <c r="L11" s="240">
        <f t="shared" si="9"/>
        <v>6914.4</v>
      </c>
      <c r="M11" s="240">
        <f t="shared" si="10"/>
        <v>7490.6</v>
      </c>
      <c r="N11" s="240">
        <f t="shared" si="11"/>
        <v>8066.7999999999993</v>
      </c>
      <c r="O11" s="240">
        <f t="shared" si="12"/>
        <v>8643</v>
      </c>
      <c r="P11" s="240">
        <f t="shared" si="0"/>
        <v>9219.2000000000007</v>
      </c>
      <c r="Q11" s="240">
        <f t="shared" si="13"/>
        <v>9795.4</v>
      </c>
      <c r="R11" s="240">
        <f t="shared" si="14"/>
        <v>10371.6</v>
      </c>
      <c r="S11" s="240">
        <f t="shared" si="15"/>
        <v>10947.8</v>
      </c>
      <c r="T11" s="240">
        <f t="shared" si="16"/>
        <v>11524</v>
      </c>
      <c r="U11" s="240">
        <f t="shared" si="17"/>
        <v>12100.2</v>
      </c>
      <c r="V11" s="240">
        <f t="shared" si="18"/>
        <v>12676.400000000001</v>
      </c>
      <c r="W11" s="240">
        <f t="shared" si="19"/>
        <v>13252.599999999999</v>
      </c>
      <c r="X11" s="240">
        <f t="shared" si="20"/>
        <v>13828.8</v>
      </c>
      <c r="Y11" s="248">
        <f t="shared" si="21"/>
        <v>14405</v>
      </c>
      <c r="Z11" s="323">
        <v>230</v>
      </c>
      <c r="AA11" s="324">
        <v>250</v>
      </c>
    </row>
    <row r="12" spans="1:27" ht="15" customHeight="1">
      <c r="A12" s="725">
        <v>2</v>
      </c>
      <c r="B12" s="349" t="s">
        <v>176</v>
      </c>
      <c r="C12" s="301">
        <f t="shared" si="1"/>
        <v>1976.3999999999999</v>
      </c>
      <c r="D12" s="246">
        <f t="shared" si="2"/>
        <v>2635.2000000000003</v>
      </c>
      <c r="E12" s="246">
        <f t="shared" si="3"/>
        <v>3294</v>
      </c>
      <c r="F12" s="246">
        <f t="shared" si="4"/>
        <v>3952.7999999999997</v>
      </c>
      <c r="G12" s="246">
        <f t="shared" si="5"/>
        <v>4611.5999999999995</v>
      </c>
      <c r="H12" s="246">
        <f t="shared" si="6"/>
        <v>5270.4000000000005</v>
      </c>
      <c r="I12" s="246">
        <f t="shared" si="7"/>
        <v>5929.2</v>
      </c>
      <c r="J12" s="526">
        <v>6588</v>
      </c>
      <c r="K12" s="246">
        <f t="shared" si="8"/>
        <v>7246.8</v>
      </c>
      <c r="L12" s="246">
        <f t="shared" si="9"/>
        <v>7905.5999999999995</v>
      </c>
      <c r="M12" s="246">
        <f t="shared" si="10"/>
        <v>8564.4</v>
      </c>
      <c r="N12" s="246">
        <f t="shared" si="11"/>
        <v>9223.1999999999989</v>
      </c>
      <c r="O12" s="246">
        <f t="shared" si="12"/>
        <v>9882</v>
      </c>
      <c r="P12" s="246">
        <f t="shared" si="0"/>
        <v>10540.800000000001</v>
      </c>
      <c r="Q12" s="246">
        <f t="shared" si="13"/>
        <v>11199.6</v>
      </c>
      <c r="R12" s="246">
        <f t="shared" si="14"/>
        <v>11858.4</v>
      </c>
      <c r="S12" s="246">
        <f t="shared" si="15"/>
        <v>12517.199999999999</v>
      </c>
      <c r="T12" s="246">
        <f t="shared" si="16"/>
        <v>13176</v>
      </c>
      <c r="U12" s="246">
        <f t="shared" si="17"/>
        <v>13834.800000000001</v>
      </c>
      <c r="V12" s="246">
        <f t="shared" si="18"/>
        <v>14493.6</v>
      </c>
      <c r="W12" s="246">
        <f t="shared" si="19"/>
        <v>15152.4</v>
      </c>
      <c r="X12" s="246">
        <f t="shared" si="20"/>
        <v>15811.199999999999</v>
      </c>
      <c r="Y12" s="247">
        <f t="shared" si="21"/>
        <v>16470</v>
      </c>
      <c r="Z12" s="319">
        <v>230</v>
      </c>
      <c r="AA12" s="320">
        <v>250</v>
      </c>
    </row>
    <row r="13" spans="1:27" ht="15" customHeight="1">
      <c r="A13" s="726"/>
      <c r="B13" s="350" t="s">
        <v>177</v>
      </c>
      <c r="C13" s="286">
        <f t="shared" si="1"/>
        <v>1976.3999999999999</v>
      </c>
      <c r="D13" s="121">
        <f t="shared" si="2"/>
        <v>2635.2000000000003</v>
      </c>
      <c r="E13" s="121">
        <f t="shared" si="3"/>
        <v>3294</v>
      </c>
      <c r="F13" s="121">
        <f t="shared" si="4"/>
        <v>3952.7999999999997</v>
      </c>
      <c r="G13" s="121">
        <f t="shared" si="5"/>
        <v>4611.5999999999995</v>
      </c>
      <c r="H13" s="121">
        <f t="shared" si="6"/>
        <v>5270.4000000000005</v>
      </c>
      <c r="I13" s="121">
        <f t="shared" si="7"/>
        <v>5929.2</v>
      </c>
      <c r="J13" s="30">
        <v>6588</v>
      </c>
      <c r="K13" s="121">
        <f t="shared" si="8"/>
        <v>7246.8</v>
      </c>
      <c r="L13" s="121">
        <f t="shared" si="9"/>
        <v>7905.5999999999995</v>
      </c>
      <c r="M13" s="121">
        <f>J13*1.3</f>
        <v>8564.4</v>
      </c>
      <c r="N13" s="121">
        <f t="shared" si="11"/>
        <v>9223.1999999999989</v>
      </c>
      <c r="O13" s="121">
        <f t="shared" si="12"/>
        <v>9882</v>
      </c>
      <c r="P13" s="121">
        <f t="shared" si="0"/>
        <v>10540.800000000001</v>
      </c>
      <c r="Q13" s="121">
        <f t="shared" si="13"/>
        <v>11199.6</v>
      </c>
      <c r="R13" s="121">
        <f t="shared" si="14"/>
        <v>11858.4</v>
      </c>
      <c r="S13" s="121">
        <f t="shared" si="15"/>
        <v>12517.199999999999</v>
      </c>
      <c r="T13" s="121">
        <f t="shared" si="16"/>
        <v>13176</v>
      </c>
      <c r="U13" s="121">
        <f t="shared" si="17"/>
        <v>13834.800000000001</v>
      </c>
      <c r="V13" s="121">
        <f t="shared" si="18"/>
        <v>14493.6</v>
      </c>
      <c r="W13" s="121">
        <f t="shared" si="19"/>
        <v>15152.4</v>
      </c>
      <c r="X13" s="121">
        <f t="shared" si="20"/>
        <v>15811.199999999999</v>
      </c>
      <c r="Y13" s="285">
        <f t="shared" si="21"/>
        <v>16470</v>
      </c>
      <c r="Z13" s="321">
        <v>230</v>
      </c>
      <c r="AA13" s="322">
        <v>250</v>
      </c>
    </row>
    <row r="14" spans="1:27" ht="15" customHeight="1">
      <c r="A14" s="726"/>
      <c r="B14" s="350" t="s">
        <v>386</v>
      </c>
      <c r="C14" s="286">
        <f t="shared" si="1"/>
        <v>1976.3999999999999</v>
      </c>
      <c r="D14" s="121">
        <f t="shared" si="2"/>
        <v>2635.2000000000003</v>
      </c>
      <c r="E14" s="121">
        <f t="shared" si="3"/>
        <v>3294</v>
      </c>
      <c r="F14" s="121">
        <f t="shared" si="4"/>
        <v>3952.7999999999997</v>
      </c>
      <c r="G14" s="121">
        <f t="shared" si="5"/>
        <v>4611.5999999999995</v>
      </c>
      <c r="H14" s="121">
        <f t="shared" si="6"/>
        <v>5270.4000000000005</v>
      </c>
      <c r="I14" s="121">
        <f t="shared" si="7"/>
        <v>5929.2</v>
      </c>
      <c r="J14" s="30">
        <v>6588</v>
      </c>
      <c r="K14" s="121">
        <f t="shared" si="8"/>
        <v>7246.8</v>
      </c>
      <c r="L14" s="121">
        <f t="shared" si="9"/>
        <v>7905.5999999999995</v>
      </c>
      <c r="M14" s="121">
        <f t="shared" si="10"/>
        <v>8564.4</v>
      </c>
      <c r="N14" s="121">
        <f t="shared" si="11"/>
        <v>9223.1999999999989</v>
      </c>
      <c r="O14" s="121">
        <f t="shared" si="12"/>
        <v>9882</v>
      </c>
      <c r="P14" s="121">
        <f t="shared" si="0"/>
        <v>10540.800000000001</v>
      </c>
      <c r="Q14" s="121">
        <f t="shared" si="13"/>
        <v>11199.6</v>
      </c>
      <c r="R14" s="121">
        <f t="shared" si="14"/>
        <v>11858.4</v>
      </c>
      <c r="S14" s="121">
        <f t="shared" si="15"/>
        <v>12517.199999999999</v>
      </c>
      <c r="T14" s="121">
        <f t="shared" si="16"/>
        <v>13176</v>
      </c>
      <c r="U14" s="121">
        <f t="shared" si="17"/>
        <v>13834.800000000001</v>
      </c>
      <c r="V14" s="121">
        <f t="shared" si="18"/>
        <v>14493.6</v>
      </c>
      <c r="W14" s="121">
        <f t="shared" si="19"/>
        <v>15152.4</v>
      </c>
      <c r="X14" s="121">
        <f t="shared" si="20"/>
        <v>15811.199999999999</v>
      </c>
      <c r="Y14" s="285">
        <f t="shared" si="21"/>
        <v>16470</v>
      </c>
      <c r="Z14" s="321">
        <v>190</v>
      </c>
      <c r="AA14" s="322">
        <v>250</v>
      </c>
    </row>
    <row r="15" spans="1:27" ht="30">
      <c r="A15" s="726"/>
      <c r="B15" s="350" t="s">
        <v>178</v>
      </c>
      <c r="C15" s="286">
        <f t="shared" si="1"/>
        <v>1976.3999999999999</v>
      </c>
      <c r="D15" s="121">
        <f t="shared" si="2"/>
        <v>2635.2000000000003</v>
      </c>
      <c r="E15" s="121">
        <f t="shared" si="3"/>
        <v>3294</v>
      </c>
      <c r="F15" s="121">
        <f t="shared" si="4"/>
        <v>3952.7999999999997</v>
      </c>
      <c r="G15" s="121">
        <f t="shared" si="5"/>
        <v>4611.5999999999995</v>
      </c>
      <c r="H15" s="121">
        <f t="shared" si="6"/>
        <v>5270.4000000000005</v>
      </c>
      <c r="I15" s="121">
        <f t="shared" si="7"/>
        <v>5929.2</v>
      </c>
      <c r="J15" s="30">
        <v>6588</v>
      </c>
      <c r="K15" s="121">
        <f t="shared" si="8"/>
        <v>7246.8</v>
      </c>
      <c r="L15" s="121">
        <f t="shared" si="9"/>
        <v>7905.5999999999995</v>
      </c>
      <c r="M15" s="121">
        <f t="shared" si="10"/>
        <v>8564.4</v>
      </c>
      <c r="N15" s="121">
        <f t="shared" si="11"/>
        <v>9223.1999999999989</v>
      </c>
      <c r="O15" s="121">
        <f t="shared" si="12"/>
        <v>9882</v>
      </c>
      <c r="P15" s="121">
        <f t="shared" si="0"/>
        <v>10540.800000000001</v>
      </c>
      <c r="Q15" s="121">
        <f t="shared" si="13"/>
        <v>11199.6</v>
      </c>
      <c r="R15" s="121">
        <f t="shared" si="14"/>
        <v>11858.4</v>
      </c>
      <c r="S15" s="121">
        <f t="shared" si="15"/>
        <v>12517.199999999999</v>
      </c>
      <c r="T15" s="121">
        <f t="shared" si="16"/>
        <v>13176</v>
      </c>
      <c r="U15" s="121">
        <f t="shared" si="17"/>
        <v>13834.800000000001</v>
      </c>
      <c r="V15" s="121">
        <f t="shared" si="18"/>
        <v>14493.6</v>
      </c>
      <c r="W15" s="121">
        <f t="shared" si="19"/>
        <v>15152.4</v>
      </c>
      <c r="X15" s="121">
        <f t="shared" si="20"/>
        <v>15811.199999999999</v>
      </c>
      <c r="Y15" s="285">
        <f t="shared" si="21"/>
        <v>16470</v>
      </c>
      <c r="Z15" s="321">
        <v>230</v>
      </c>
      <c r="AA15" s="322">
        <v>250</v>
      </c>
    </row>
    <row r="16" spans="1:27" ht="15" customHeight="1" thickBot="1">
      <c r="A16" s="727"/>
      <c r="B16" s="351" t="s">
        <v>179</v>
      </c>
      <c r="C16" s="308">
        <f t="shared" si="1"/>
        <v>1976.3999999999999</v>
      </c>
      <c r="D16" s="240">
        <f t="shared" si="2"/>
        <v>2635.2000000000003</v>
      </c>
      <c r="E16" s="240">
        <f t="shared" si="3"/>
        <v>3294</v>
      </c>
      <c r="F16" s="240">
        <f t="shared" si="4"/>
        <v>3952.7999999999997</v>
      </c>
      <c r="G16" s="240">
        <f t="shared" si="5"/>
        <v>4611.5999999999995</v>
      </c>
      <c r="H16" s="240">
        <f t="shared" si="6"/>
        <v>5270.4000000000005</v>
      </c>
      <c r="I16" s="240">
        <f t="shared" si="7"/>
        <v>5929.2</v>
      </c>
      <c r="J16" s="527">
        <v>6588</v>
      </c>
      <c r="K16" s="240">
        <f t="shared" si="8"/>
        <v>7246.8</v>
      </c>
      <c r="L16" s="240">
        <f t="shared" si="9"/>
        <v>7905.5999999999995</v>
      </c>
      <c r="M16" s="240">
        <f t="shared" si="10"/>
        <v>8564.4</v>
      </c>
      <c r="N16" s="240">
        <f t="shared" si="11"/>
        <v>9223.1999999999989</v>
      </c>
      <c r="O16" s="240">
        <f t="shared" si="12"/>
        <v>9882</v>
      </c>
      <c r="P16" s="240">
        <f t="shared" si="0"/>
        <v>10540.800000000001</v>
      </c>
      <c r="Q16" s="240">
        <f t="shared" si="13"/>
        <v>11199.6</v>
      </c>
      <c r="R16" s="240">
        <f t="shared" si="14"/>
        <v>11858.4</v>
      </c>
      <c r="S16" s="240">
        <f t="shared" si="15"/>
        <v>12517.199999999999</v>
      </c>
      <c r="T16" s="240">
        <f t="shared" si="16"/>
        <v>13176</v>
      </c>
      <c r="U16" s="240">
        <f t="shared" si="17"/>
        <v>13834.800000000001</v>
      </c>
      <c r="V16" s="240">
        <f t="shared" si="18"/>
        <v>14493.6</v>
      </c>
      <c r="W16" s="240">
        <f t="shared" si="19"/>
        <v>15152.4</v>
      </c>
      <c r="X16" s="240">
        <f t="shared" si="20"/>
        <v>15811.199999999999</v>
      </c>
      <c r="Y16" s="248">
        <f t="shared" si="21"/>
        <v>16470</v>
      </c>
      <c r="Z16" s="323">
        <v>230</v>
      </c>
      <c r="AA16" s="324">
        <v>250</v>
      </c>
    </row>
    <row r="17" spans="1:27" ht="15" customHeight="1">
      <c r="A17" s="728">
        <v>3</v>
      </c>
      <c r="B17" s="352" t="s">
        <v>387</v>
      </c>
      <c r="C17" s="301">
        <f t="shared" si="1"/>
        <v>2431.1999999999998</v>
      </c>
      <c r="D17" s="246">
        <f t="shared" si="2"/>
        <v>3241.6000000000004</v>
      </c>
      <c r="E17" s="246">
        <f t="shared" si="3"/>
        <v>4052</v>
      </c>
      <c r="F17" s="246">
        <f t="shared" si="4"/>
        <v>4862.3999999999996</v>
      </c>
      <c r="G17" s="246">
        <f t="shared" si="5"/>
        <v>5672.7999999999993</v>
      </c>
      <c r="H17" s="246">
        <f t="shared" si="6"/>
        <v>6483.2000000000007</v>
      </c>
      <c r="I17" s="246">
        <f t="shared" si="7"/>
        <v>7293.6</v>
      </c>
      <c r="J17" s="526">
        <v>8104</v>
      </c>
      <c r="K17" s="246">
        <f t="shared" si="8"/>
        <v>8914.4000000000015</v>
      </c>
      <c r="L17" s="246">
        <f t="shared" si="9"/>
        <v>9724.7999999999993</v>
      </c>
      <c r="M17" s="246">
        <f t="shared" si="10"/>
        <v>10535.2</v>
      </c>
      <c r="N17" s="246">
        <f t="shared" si="11"/>
        <v>11345.599999999999</v>
      </c>
      <c r="O17" s="246">
        <f t="shared" si="12"/>
        <v>12156</v>
      </c>
      <c r="P17" s="246">
        <f t="shared" si="0"/>
        <v>12966.400000000001</v>
      </c>
      <c r="Q17" s="246">
        <f t="shared" si="13"/>
        <v>13776.8</v>
      </c>
      <c r="R17" s="246">
        <f t="shared" si="14"/>
        <v>14587.2</v>
      </c>
      <c r="S17" s="246">
        <f t="shared" si="15"/>
        <v>15397.599999999999</v>
      </c>
      <c r="T17" s="246">
        <f t="shared" si="16"/>
        <v>16208</v>
      </c>
      <c r="U17" s="246">
        <f t="shared" si="17"/>
        <v>17018.400000000001</v>
      </c>
      <c r="V17" s="246">
        <f t="shared" si="18"/>
        <v>17828.800000000003</v>
      </c>
      <c r="W17" s="246">
        <f t="shared" si="19"/>
        <v>18639.199999999997</v>
      </c>
      <c r="X17" s="246">
        <f t="shared" si="20"/>
        <v>19449.599999999999</v>
      </c>
      <c r="Y17" s="247">
        <f t="shared" si="21"/>
        <v>20260</v>
      </c>
      <c r="Z17" s="303">
        <v>200</v>
      </c>
      <c r="AA17" s="313">
        <v>250</v>
      </c>
    </row>
    <row r="18" spans="1:27" ht="30">
      <c r="A18" s="726"/>
      <c r="B18" s="350" t="s">
        <v>180</v>
      </c>
      <c r="C18" s="286">
        <f t="shared" si="1"/>
        <v>2431.1999999999998</v>
      </c>
      <c r="D18" s="121">
        <f t="shared" si="2"/>
        <v>3241.6000000000004</v>
      </c>
      <c r="E18" s="121">
        <f t="shared" si="3"/>
        <v>4052</v>
      </c>
      <c r="F18" s="121">
        <f t="shared" si="4"/>
        <v>4862.3999999999996</v>
      </c>
      <c r="G18" s="121">
        <f t="shared" si="5"/>
        <v>5672.7999999999993</v>
      </c>
      <c r="H18" s="121">
        <f t="shared" si="6"/>
        <v>6483.2000000000007</v>
      </c>
      <c r="I18" s="121">
        <f t="shared" si="7"/>
        <v>7293.6</v>
      </c>
      <c r="J18" s="30">
        <v>8104</v>
      </c>
      <c r="K18" s="121">
        <f t="shared" si="8"/>
        <v>8914.4000000000015</v>
      </c>
      <c r="L18" s="121">
        <f t="shared" si="9"/>
        <v>9724.7999999999993</v>
      </c>
      <c r="M18" s="121">
        <f t="shared" si="10"/>
        <v>10535.2</v>
      </c>
      <c r="N18" s="121">
        <f t="shared" si="11"/>
        <v>11345.599999999999</v>
      </c>
      <c r="O18" s="121">
        <f t="shared" si="12"/>
        <v>12156</v>
      </c>
      <c r="P18" s="121">
        <f t="shared" si="0"/>
        <v>12966.400000000001</v>
      </c>
      <c r="Q18" s="121">
        <f t="shared" si="13"/>
        <v>13776.8</v>
      </c>
      <c r="R18" s="121">
        <f t="shared" si="14"/>
        <v>14587.2</v>
      </c>
      <c r="S18" s="121">
        <f t="shared" si="15"/>
        <v>15397.599999999999</v>
      </c>
      <c r="T18" s="121">
        <f t="shared" si="16"/>
        <v>16208</v>
      </c>
      <c r="U18" s="121">
        <f t="shared" si="17"/>
        <v>17018.400000000001</v>
      </c>
      <c r="V18" s="121">
        <f t="shared" si="18"/>
        <v>17828.800000000003</v>
      </c>
      <c r="W18" s="121">
        <f t="shared" si="19"/>
        <v>18639.199999999997</v>
      </c>
      <c r="X18" s="121">
        <f t="shared" si="20"/>
        <v>19449.599999999999</v>
      </c>
      <c r="Y18" s="285">
        <f t="shared" si="21"/>
        <v>20260</v>
      </c>
      <c r="Z18" s="306">
        <v>230</v>
      </c>
      <c r="AA18" s="311">
        <v>250</v>
      </c>
    </row>
    <row r="19" spans="1:27">
      <c r="A19" s="726"/>
      <c r="B19" s="350" t="s">
        <v>181</v>
      </c>
      <c r="C19" s="286">
        <f t="shared" si="1"/>
        <v>2431.1999999999998</v>
      </c>
      <c r="D19" s="121">
        <f t="shared" si="2"/>
        <v>3241.6000000000004</v>
      </c>
      <c r="E19" s="121">
        <f t="shared" si="3"/>
        <v>4052</v>
      </c>
      <c r="F19" s="121">
        <f t="shared" si="4"/>
        <v>4862.3999999999996</v>
      </c>
      <c r="G19" s="121">
        <f t="shared" si="5"/>
        <v>5672.7999999999993</v>
      </c>
      <c r="H19" s="121">
        <f t="shared" si="6"/>
        <v>6483.2000000000007</v>
      </c>
      <c r="I19" s="121">
        <f t="shared" si="7"/>
        <v>7293.6</v>
      </c>
      <c r="J19" s="30">
        <v>8104</v>
      </c>
      <c r="K19" s="121">
        <f t="shared" si="8"/>
        <v>8914.4000000000015</v>
      </c>
      <c r="L19" s="121">
        <f t="shared" si="9"/>
        <v>9724.7999999999993</v>
      </c>
      <c r="M19" s="121">
        <f t="shared" si="10"/>
        <v>10535.2</v>
      </c>
      <c r="N19" s="121">
        <f t="shared" si="11"/>
        <v>11345.599999999999</v>
      </c>
      <c r="O19" s="121">
        <f t="shared" si="12"/>
        <v>12156</v>
      </c>
      <c r="P19" s="121">
        <f t="shared" si="0"/>
        <v>12966.400000000001</v>
      </c>
      <c r="Q19" s="121">
        <f t="shared" si="13"/>
        <v>13776.8</v>
      </c>
      <c r="R19" s="121">
        <f t="shared" si="14"/>
        <v>14587.2</v>
      </c>
      <c r="S19" s="121">
        <f t="shared" si="15"/>
        <v>15397.599999999999</v>
      </c>
      <c r="T19" s="121">
        <f t="shared" si="16"/>
        <v>16208</v>
      </c>
      <c r="U19" s="121">
        <f t="shared" si="17"/>
        <v>17018.400000000001</v>
      </c>
      <c r="V19" s="121">
        <f t="shared" si="18"/>
        <v>17828.800000000003</v>
      </c>
      <c r="W19" s="121">
        <f t="shared" si="19"/>
        <v>18639.199999999997</v>
      </c>
      <c r="X19" s="121">
        <f t="shared" si="20"/>
        <v>19449.599999999999</v>
      </c>
      <c r="Y19" s="285">
        <f t="shared" si="21"/>
        <v>20260</v>
      </c>
      <c r="Z19" s="306">
        <v>230</v>
      </c>
      <c r="AA19" s="311">
        <v>250</v>
      </c>
    </row>
    <row r="20" spans="1:27" ht="15" customHeight="1" thickBot="1">
      <c r="A20" s="727"/>
      <c r="B20" s="353" t="s">
        <v>182</v>
      </c>
      <c r="C20" s="308">
        <f t="shared" si="1"/>
        <v>2431.1999999999998</v>
      </c>
      <c r="D20" s="240">
        <f t="shared" si="2"/>
        <v>3241.6000000000004</v>
      </c>
      <c r="E20" s="240">
        <f t="shared" si="3"/>
        <v>4052</v>
      </c>
      <c r="F20" s="240">
        <f t="shared" si="4"/>
        <v>4862.3999999999996</v>
      </c>
      <c r="G20" s="240">
        <f t="shared" si="5"/>
        <v>5672.7999999999993</v>
      </c>
      <c r="H20" s="240">
        <f t="shared" si="6"/>
        <v>6483.2000000000007</v>
      </c>
      <c r="I20" s="240">
        <f t="shared" si="7"/>
        <v>7293.6</v>
      </c>
      <c r="J20" s="527">
        <v>8104</v>
      </c>
      <c r="K20" s="240">
        <f t="shared" si="8"/>
        <v>8914.4000000000015</v>
      </c>
      <c r="L20" s="240">
        <f t="shared" si="9"/>
        <v>9724.7999999999993</v>
      </c>
      <c r="M20" s="240">
        <f t="shared" si="10"/>
        <v>10535.2</v>
      </c>
      <c r="N20" s="240">
        <f t="shared" si="11"/>
        <v>11345.599999999999</v>
      </c>
      <c r="O20" s="240">
        <f t="shared" si="12"/>
        <v>12156</v>
      </c>
      <c r="P20" s="240">
        <f t="shared" si="0"/>
        <v>12966.400000000001</v>
      </c>
      <c r="Q20" s="240">
        <f t="shared" si="13"/>
        <v>13776.8</v>
      </c>
      <c r="R20" s="240">
        <f t="shared" si="14"/>
        <v>14587.2</v>
      </c>
      <c r="S20" s="240">
        <f t="shared" si="15"/>
        <v>15397.599999999999</v>
      </c>
      <c r="T20" s="240">
        <f t="shared" si="16"/>
        <v>16208</v>
      </c>
      <c r="U20" s="240">
        <f t="shared" si="17"/>
        <v>17018.400000000001</v>
      </c>
      <c r="V20" s="240">
        <f t="shared" si="18"/>
        <v>17828.800000000003</v>
      </c>
      <c r="W20" s="240">
        <f t="shared" si="19"/>
        <v>18639.199999999997</v>
      </c>
      <c r="X20" s="240">
        <f t="shared" si="20"/>
        <v>19449.599999999999</v>
      </c>
      <c r="Y20" s="248">
        <f t="shared" si="21"/>
        <v>20260</v>
      </c>
      <c r="Z20" s="310">
        <v>230</v>
      </c>
      <c r="AA20" s="315">
        <v>250</v>
      </c>
    </row>
    <row r="21" spans="1:27" ht="30">
      <c r="A21" s="725">
        <v>4</v>
      </c>
      <c r="B21" s="349" t="s">
        <v>388</v>
      </c>
      <c r="C21" s="301">
        <f t="shared" si="1"/>
        <v>3070.7999999999997</v>
      </c>
      <c r="D21" s="246">
        <f t="shared" si="2"/>
        <v>4094.4</v>
      </c>
      <c r="E21" s="246">
        <f t="shared" si="3"/>
        <v>5118</v>
      </c>
      <c r="F21" s="246">
        <f t="shared" si="4"/>
        <v>6141.5999999999995</v>
      </c>
      <c r="G21" s="246">
        <f t="shared" si="5"/>
        <v>7165.2</v>
      </c>
      <c r="H21" s="246">
        <f t="shared" si="6"/>
        <v>8188.8</v>
      </c>
      <c r="I21" s="246">
        <f t="shared" si="7"/>
        <v>9212.4</v>
      </c>
      <c r="J21" s="526">
        <v>10236</v>
      </c>
      <c r="K21" s="246">
        <f t="shared" si="8"/>
        <v>11259.6</v>
      </c>
      <c r="L21" s="246">
        <f t="shared" si="9"/>
        <v>12283.199999999999</v>
      </c>
      <c r="M21" s="246">
        <f t="shared" si="10"/>
        <v>13306.800000000001</v>
      </c>
      <c r="N21" s="246">
        <f t="shared" si="11"/>
        <v>14330.4</v>
      </c>
      <c r="O21" s="246">
        <f t="shared" si="12"/>
        <v>15354</v>
      </c>
      <c r="P21" s="246">
        <f t="shared" si="0"/>
        <v>16377.6</v>
      </c>
      <c r="Q21" s="246">
        <f t="shared" si="13"/>
        <v>17401.2</v>
      </c>
      <c r="R21" s="246">
        <f t="shared" si="14"/>
        <v>18424.8</v>
      </c>
      <c r="S21" s="246">
        <f t="shared" si="15"/>
        <v>19448.399999999998</v>
      </c>
      <c r="T21" s="246">
        <f t="shared" si="16"/>
        <v>20472</v>
      </c>
      <c r="U21" s="246">
        <f t="shared" si="17"/>
        <v>21495.600000000002</v>
      </c>
      <c r="V21" s="246">
        <f t="shared" si="18"/>
        <v>22519.200000000001</v>
      </c>
      <c r="W21" s="246">
        <f t="shared" si="19"/>
        <v>23542.799999999999</v>
      </c>
      <c r="X21" s="246">
        <f t="shared" si="20"/>
        <v>24566.399999999998</v>
      </c>
      <c r="Y21" s="247">
        <f t="shared" si="21"/>
        <v>25590</v>
      </c>
      <c r="Z21" s="303">
        <v>230</v>
      </c>
      <c r="AA21" s="313">
        <v>250</v>
      </c>
    </row>
    <row r="22" spans="1:27" ht="30">
      <c r="A22" s="726"/>
      <c r="B22" s="350" t="s">
        <v>183</v>
      </c>
      <c r="C22" s="286">
        <f t="shared" si="1"/>
        <v>3070.7999999999997</v>
      </c>
      <c r="D22" s="121">
        <f t="shared" si="2"/>
        <v>4094.4</v>
      </c>
      <c r="E22" s="121">
        <f t="shared" si="3"/>
        <v>5118</v>
      </c>
      <c r="F22" s="121">
        <f t="shared" si="4"/>
        <v>6141.5999999999995</v>
      </c>
      <c r="G22" s="121">
        <f t="shared" si="5"/>
        <v>7165.2</v>
      </c>
      <c r="H22" s="121">
        <f t="shared" si="6"/>
        <v>8188.8</v>
      </c>
      <c r="I22" s="121">
        <f t="shared" si="7"/>
        <v>9212.4</v>
      </c>
      <c r="J22" s="30">
        <v>10236</v>
      </c>
      <c r="K22" s="121">
        <f t="shared" si="8"/>
        <v>11259.6</v>
      </c>
      <c r="L22" s="121">
        <f t="shared" si="9"/>
        <v>12283.199999999999</v>
      </c>
      <c r="M22" s="121">
        <f t="shared" si="10"/>
        <v>13306.800000000001</v>
      </c>
      <c r="N22" s="121">
        <f t="shared" si="11"/>
        <v>14330.4</v>
      </c>
      <c r="O22" s="121">
        <f t="shared" si="12"/>
        <v>15354</v>
      </c>
      <c r="P22" s="121">
        <f t="shared" si="0"/>
        <v>16377.6</v>
      </c>
      <c r="Q22" s="121">
        <f t="shared" si="13"/>
        <v>17401.2</v>
      </c>
      <c r="R22" s="121">
        <f t="shared" si="14"/>
        <v>18424.8</v>
      </c>
      <c r="S22" s="121">
        <f t="shared" si="15"/>
        <v>19448.399999999998</v>
      </c>
      <c r="T22" s="121">
        <f t="shared" si="16"/>
        <v>20472</v>
      </c>
      <c r="U22" s="121">
        <f t="shared" si="17"/>
        <v>21495.600000000002</v>
      </c>
      <c r="V22" s="121">
        <f t="shared" si="18"/>
        <v>22519.200000000001</v>
      </c>
      <c r="W22" s="121">
        <f t="shared" si="19"/>
        <v>23542.799999999999</v>
      </c>
      <c r="X22" s="121">
        <f t="shared" si="20"/>
        <v>24566.399999999998</v>
      </c>
      <c r="Y22" s="285">
        <f t="shared" si="21"/>
        <v>25590</v>
      </c>
      <c r="Z22" s="306">
        <v>230</v>
      </c>
      <c r="AA22" s="311">
        <v>250</v>
      </c>
    </row>
    <row r="23" spans="1:27" ht="15" customHeight="1">
      <c r="A23" s="726"/>
      <c r="B23" s="350" t="s">
        <v>184</v>
      </c>
      <c r="C23" s="286">
        <f t="shared" si="1"/>
        <v>3070.7999999999997</v>
      </c>
      <c r="D23" s="121">
        <f t="shared" si="2"/>
        <v>4094.4</v>
      </c>
      <c r="E23" s="121">
        <f t="shared" si="3"/>
        <v>5118</v>
      </c>
      <c r="F23" s="121">
        <f t="shared" si="4"/>
        <v>6141.5999999999995</v>
      </c>
      <c r="G23" s="121">
        <f t="shared" si="5"/>
        <v>7165.2</v>
      </c>
      <c r="H23" s="121">
        <f t="shared" si="6"/>
        <v>8188.8</v>
      </c>
      <c r="I23" s="121">
        <f t="shared" si="7"/>
        <v>9212.4</v>
      </c>
      <c r="J23" s="30">
        <v>10236</v>
      </c>
      <c r="K23" s="121">
        <f t="shared" si="8"/>
        <v>11259.6</v>
      </c>
      <c r="L23" s="121">
        <f t="shared" si="9"/>
        <v>12283.199999999999</v>
      </c>
      <c r="M23" s="121">
        <f t="shared" si="10"/>
        <v>13306.800000000001</v>
      </c>
      <c r="N23" s="121">
        <f t="shared" si="11"/>
        <v>14330.4</v>
      </c>
      <c r="O23" s="121">
        <f t="shared" si="12"/>
        <v>15354</v>
      </c>
      <c r="P23" s="121">
        <f t="shared" si="0"/>
        <v>16377.6</v>
      </c>
      <c r="Q23" s="121">
        <f t="shared" si="13"/>
        <v>17401.2</v>
      </c>
      <c r="R23" s="121">
        <f t="shared" si="14"/>
        <v>18424.8</v>
      </c>
      <c r="S23" s="121">
        <f t="shared" si="15"/>
        <v>19448.399999999998</v>
      </c>
      <c r="T23" s="121">
        <f t="shared" si="16"/>
        <v>20472</v>
      </c>
      <c r="U23" s="121">
        <f t="shared" si="17"/>
        <v>21495.600000000002</v>
      </c>
      <c r="V23" s="121">
        <f t="shared" si="18"/>
        <v>22519.200000000001</v>
      </c>
      <c r="W23" s="121">
        <f t="shared" si="19"/>
        <v>23542.799999999999</v>
      </c>
      <c r="X23" s="121">
        <f t="shared" si="20"/>
        <v>24566.399999999998</v>
      </c>
      <c r="Y23" s="285">
        <f t="shared" si="21"/>
        <v>25590</v>
      </c>
      <c r="Z23" s="306">
        <v>230</v>
      </c>
      <c r="AA23" s="311">
        <v>250</v>
      </c>
    </row>
    <row r="24" spans="1:27" ht="15" customHeight="1" thickBot="1">
      <c r="A24" s="727"/>
      <c r="B24" s="351" t="s">
        <v>389</v>
      </c>
      <c r="C24" s="308">
        <f t="shared" si="1"/>
        <v>3070.7999999999997</v>
      </c>
      <c r="D24" s="240">
        <f t="shared" si="2"/>
        <v>4094.4</v>
      </c>
      <c r="E24" s="240">
        <f t="shared" si="3"/>
        <v>5118</v>
      </c>
      <c r="F24" s="240">
        <f t="shared" si="4"/>
        <v>6141.5999999999995</v>
      </c>
      <c r="G24" s="240">
        <f t="shared" si="5"/>
        <v>7165.2</v>
      </c>
      <c r="H24" s="240">
        <f t="shared" si="6"/>
        <v>8188.8</v>
      </c>
      <c r="I24" s="240">
        <f t="shared" si="7"/>
        <v>9212.4</v>
      </c>
      <c r="J24" s="527">
        <v>10236</v>
      </c>
      <c r="K24" s="240">
        <f t="shared" si="8"/>
        <v>11259.6</v>
      </c>
      <c r="L24" s="240">
        <f t="shared" si="9"/>
        <v>12283.199999999999</v>
      </c>
      <c r="M24" s="240">
        <f t="shared" si="10"/>
        <v>13306.800000000001</v>
      </c>
      <c r="N24" s="240">
        <f t="shared" si="11"/>
        <v>14330.4</v>
      </c>
      <c r="O24" s="240">
        <f t="shared" si="12"/>
        <v>15354</v>
      </c>
      <c r="P24" s="240">
        <f t="shared" si="0"/>
        <v>16377.6</v>
      </c>
      <c r="Q24" s="240">
        <f t="shared" si="13"/>
        <v>17401.2</v>
      </c>
      <c r="R24" s="240">
        <f t="shared" si="14"/>
        <v>18424.8</v>
      </c>
      <c r="S24" s="240">
        <f t="shared" si="15"/>
        <v>19448.399999999998</v>
      </c>
      <c r="T24" s="240">
        <f t="shared" si="16"/>
        <v>20472</v>
      </c>
      <c r="U24" s="240">
        <f t="shared" si="17"/>
        <v>21495.600000000002</v>
      </c>
      <c r="V24" s="240">
        <f t="shared" si="18"/>
        <v>22519.200000000001</v>
      </c>
      <c r="W24" s="240">
        <f t="shared" si="19"/>
        <v>23542.799999999999</v>
      </c>
      <c r="X24" s="240">
        <f t="shared" si="20"/>
        <v>24566.399999999998</v>
      </c>
      <c r="Y24" s="248">
        <f t="shared" si="21"/>
        <v>25590</v>
      </c>
      <c r="Z24" s="310">
        <v>230</v>
      </c>
      <c r="AA24" s="315">
        <v>250</v>
      </c>
    </row>
    <row r="25" spans="1:27" ht="15" customHeight="1">
      <c r="A25" s="281"/>
      <c r="B25" s="281"/>
      <c r="C25" s="281"/>
      <c r="D25" s="281"/>
      <c r="E25" s="281"/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1"/>
      <c r="Q25" s="281"/>
      <c r="R25" s="281"/>
      <c r="S25" s="281"/>
      <c r="T25" s="281"/>
      <c r="U25" s="281"/>
      <c r="V25" s="281"/>
      <c r="W25" s="281"/>
      <c r="X25" s="281"/>
      <c r="Y25" s="281"/>
      <c r="Z25" s="281"/>
      <c r="AA25" s="281"/>
    </row>
    <row r="26" spans="1:27" ht="15.75">
      <c r="A26" s="703" t="s">
        <v>24</v>
      </c>
      <c r="B26" s="703"/>
      <c r="C26" s="703"/>
      <c r="D26" s="703"/>
      <c r="E26" s="703"/>
      <c r="F26" s="703"/>
      <c r="G26" s="703"/>
      <c r="H26" s="703"/>
      <c r="I26" s="703"/>
      <c r="J26" s="703"/>
      <c r="K26" s="703"/>
      <c r="L26" s="703"/>
      <c r="M26" s="703"/>
      <c r="N26" s="703"/>
      <c r="O26" s="703"/>
      <c r="P26" s="703"/>
      <c r="Q26" s="703"/>
      <c r="R26" s="281"/>
      <c r="S26" s="281"/>
      <c r="T26" s="281"/>
      <c r="U26" s="281"/>
      <c r="V26" s="281"/>
      <c r="W26" s="281"/>
      <c r="X26" s="281"/>
      <c r="Y26" s="281"/>
      <c r="Z26" s="281"/>
      <c r="AA26" s="281"/>
    </row>
    <row r="27" spans="1:27" ht="15" customHeight="1">
      <c r="A27" s="704" t="s">
        <v>396</v>
      </c>
      <c r="B27" s="704"/>
      <c r="C27" s="704"/>
      <c r="D27" s="704"/>
      <c r="E27" s="704"/>
      <c r="F27" s="704"/>
      <c r="G27" s="704"/>
      <c r="H27" s="704"/>
      <c r="I27" s="704"/>
      <c r="J27" s="704"/>
      <c r="K27" s="704"/>
      <c r="L27" s="704"/>
      <c r="M27" s="704"/>
      <c r="N27" s="704"/>
      <c r="O27" s="704"/>
      <c r="P27" s="704"/>
      <c r="Q27" s="704"/>
      <c r="R27" s="281"/>
      <c r="S27" s="281"/>
      <c r="T27" s="281"/>
      <c r="U27" s="281"/>
      <c r="V27" s="281"/>
      <c r="W27" s="281"/>
      <c r="X27" s="281"/>
      <c r="Y27" s="281"/>
      <c r="Z27" s="281"/>
      <c r="AA27" s="281"/>
    </row>
    <row r="28" spans="1:27" ht="15.75">
      <c r="A28" s="291" t="s">
        <v>397</v>
      </c>
      <c r="B28" s="291"/>
      <c r="C28" s="291"/>
      <c r="D28" s="291"/>
      <c r="E28" s="291"/>
      <c r="F28" s="291"/>
      <c r="G28" s="291"/>
      <c r="H28" s="291"/>
      <c r="I28" s="281"/>
      <c r="J28" s="281"/>
      <c r="K28" s="281"/>
      <c r="L28" s="281"/>
      <c r="M28" s="281"/>
      <c r="N28" s="281"/>
      <c r="O28" s="281"/>
      <c r="P28" s="281"/>
      <c r="Q28" s="281"/>
      <c r="R28" s="281"/>
      <c r="S28" s="281"/>
      <c r="T28" s="281"/>
      <c r="U28" s="281"/>
      <c r="V28" s="281"/>
      <c r="W28" s="281"/>
      <c r="X28" s="281"/>
      <c r="Y28" s="281"/>
      <c r="Z28" s="281"/>
      <c r="AA28" s="281"/>
    </row>
    <row r="29" spans="1:27" ht="15.75" customHeight="1">
      <c r="A29" s="698" t="s">
        <v>398</v>
      </c>
      <c r="B29" s="698"/>
      <c r="C29" s="698"/>
      <c r="D29" s="698"/>
      <c r="E29" s="698"/>
      <c r="F29" s="698"/>
      <c r="G29" s="698"/>
      <c r="H29" s="698"/>
      <c r="I29" s="698"/>
      <c r="J29" s="698"/>
      <c r="K29" s="698"/>
      <c r="L29" s="698"/>
      <c r="M29" s="698"/>
      <c r="N29" s="698"/>
      <c r="O29" s="698"/>
      <c r="P29" s="698"/>
      <c r="Q29" s="698"/>
      <c r="R29" s="698"/>
      <c r="S29" s="698"/>
      <c r="T29" s="698"/>
      <c r="U29" s="698"/>
      <c r="V29" s="281"/>
      <c r="W29" s="281"/>
      <c r="X29" s="281"/>
      <c r="Y29" s="281"/>
      <c r="Z29" s="281"/>
      <c r="AA29" s="281"/>
    </row>
    <row r="30" spans="1:27">
      <c r="A30" s="281"/>
      <c r="B30" s="10"/>
      <c r="C30" s="10"/>
      <c r="D30" s="10"/>
      <c r="E30" s="10"/>
      <c r="F30" s="10"/>
      <c r="G30" s="10"/>
      <c r="H30" s="10"/>
      <c r="I30" s="10"/>
      <c r="J30" s="282"/>
      <c r="K30" s="282"/>
      <c r="L30" s="281"/>
      <c r="M30" s="281"/>
      <c r="N30" s="281"/>
      <c r="O30" s="281"/>
      <c r="P30" s="281"/>
      <c r="Q30" s="281"/>
      <c r="R30" s="281"/>
      <c r="S30" s="281"/>
      <c r="T30" s="281"/>
      <c r="U30" s="281"/>
      <c r="V30" s="281"/>
      <c r="W30" s="281"/>
      <c r="X30" s="281"/>
      <c r="Y30" s="281"/>
      <c r="Z30" s="281"/>
      <c r="AA30" s="281"/>
    </row>
    <row r="31" spans="1:27">
      <c r="A31" s="281"/>
      <c r="B31" s="716" t="s">
        <v>85</v>
      </c>
      <c r="C31" s="716"/>
      <c r="D31" s="717" t="s">
        <v>86</v>
      </c>
      <c r="E31" s="718"/>
      <c r="F31" s="719"/>
      <c r="G31" s="716" t="s">
        <v>104</v>
      </c>
      <c r="H31" s="716"/>
      <c r="I31" s="716"/>
      <c r="J31" s="716"/>
      <c r="K31" s="720" t="s">
        <v>105</v>
      </c>
      <c r="L31" s="720"/>
      <c r="M31" s="720"/>
      <c r="N31" s="720"/>
      <c r="O31" s="281"/>
      <c r="P31" s="281"/>
      <c r="Q31" s="281"/>
      <c r="R31" s="281"/>
      <c r="S31" s="281"/>
      <c r="T31" s="281"/>
      <c r="U31" s="281"/>
      <c r="V31" s="281"/>
      <c r="W31" s="281"/>
      <c r="X31" s="281"/>
      <c r="Y31" s="281"/>
      <c r="Z31" s="281"/>
      <c r="AA31" s="281"/>
    </row>
    <row r="32" spans="1:27">
      <c r="A32" s="281"/>
      <c r="B32" s="721" t="s">
        <v>106</v>
      </c>
      <c r="C32" s="721"/>
      <c r="D32" s="716" t="s">
        <v>103</v>
      </c>
      <c r="E32" s="716"/>
      <c r="F32" s="716"/>
      <c r="G32" s="716" t="s">
        <v>107</v>
      </c>
      <c r="H32" s="716"/>
      <c r="I32" s="716"/>
      <c r="J32" s="716"/>
      <c r="K32" s="716" t="s">
        <v>107</v>
      </c>
      <c r="L32" s="716"/>
      <c r="M32" s="716"/>
      <c r="N32" s="716"/>
      <c r="O32" s="281"/>
      <c r="P32" s="281"/>
      <c r="Q32" s="281"/>
      <c r="R32" s="281"/>
      <c r="S32" s="281"/>
      <c r="T32" s="281"/>
      <c r="U32" s="281"/>
      <c r="V32" s="281"/>
      <c r="W32" s="281"/>
      <c r="X32" s="281"/>
      <c r="Y32" s="281"/>
      <c r="Z32" s="281"/>
      <c r="AA32" s="281"/>
    </row>
    <row r="33" spans="1:27" ht="15.75" customHeight="1">
      <c r="A33" s="281"/>
      <c r="B33" s="281"/>
      <c r="C33" s="281"/>
      <c r="D33" s="281"/>
      <c r="E33" s="281"/>
      <c r="F33" s="281"/>
      <c r="G33" s="281"/>
      <c r="H33" s="281"/>
      <c r="I33" s="281"/>
      <c r="J33" s="281"/>
      <c r="K33" s="281"/>
      <c r="L33" s="281"/>
      <c r="M33" s="281"/>
      <c r="N33" s="281"/>
      <c r="O33" s="281"/>
      <c r="P33" s="281"/>
      <c r="Q33" s="281"/>
      <c r="R33" s="10"/>
      <c r="S33" s="282"/>
      <c r="T33" s="282"/>
      <c r="U33" s="281"/>
      <c r="V33" s="281"/>
      <c r="W33" s="281"/>
      <c r="X33" s="281"/>
      <c r="Y33" s="281"/>
      <c r="Z33" s="281"/>
      <c r="AA33" s="281"/>
    </row>
    <row r="34" spans="1:27">
      <c r="R34" s="10"/>
      <c r="S34" s="51"/>
      <c r="T34" s="51"/>
    </row>
    <row r="35" spans="1:27" ht="21">
      <c r="A35" s="52" t="s">
        <v>15</v>
      </c>
      <c r="R35" s="10"/>
      <c r="S35" s="51"/>
      <c r="T35" s="51"/>
    </row>
    <row r="36" spans="1:27" ht="21">
      <c r="A36" s="81" t="s">
        <v>201</v>
      </c>
      <c r="R36" s="10"/>
      <c r="S36" s="51"/>
      <c r="T36" s="51"/>
    </row>
    <row r="37" spans="1:27" ht="15.75"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</row>
    <row r="39" spans="1:27">
      <c r="A39" s="10"/>
      <c r="B39" s="10"/>
    </row>
  </sheetData>
  <mergeCells count="21">
    <mergeCell ref="B32:C32"/>
    <mergeCell ref="D32:F32"/>
    <mergeCell ref="G32:J32"/>
    <mergeCell ref="K32:N32"/>
    <mergeCell ref="A1:V1"/>
    <mergeCell ref="U2:V2"/>
    <mergeCell ref="A3:V3"/>
    <mergeCell ref="A4:A5"/>
    <mergeCell ref="B4:B5"/>
    <mergeCell ref="A7:A11"/>
    <mergeCell ref="C4:Y4"/>
    <mergeCell ref="A12:A16"/>
    <mergeCell ref="A17:A20"/>
    <mergeCell ref="A21:A24"/>
    <mergeCell ref="A26:Q26"/>
    <mergeCell ref="A27:Q27"/>
    <mergeCell ref="A29:U29"/>
    <mergeCell ref="B31:C31"/>
    <mergeCell ref="D31:F31"/>
    <mergeCell ref="G31:J31"/>
    <mergeCell ref="K31:N31"/>
  </mergeCells>
  <pageMargins left="0.25" right="0.25" top="0.75" bottom="0.75" header="0.3" footer="0.3"/>
  <pageSetup paperSize="9" scale="74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J158"/>
  <sheetViews>
    <sheetView topLeftCell="A149" workbookViewId="0">
      <selection activeCell="C13" sqref="C13"/>
    </sheetView>
  </sheetViews>
  <sheetFormatPr defaultRowHeight="15"/>
  <cols>
    <col min="3" max="5" width="9.28515625" bestFit="1" customWidth="1"/>
    <col min="6" max="6" width="9.5703125" bestFit="1" customWidth="1"/>
    <col min="7" max="17" width="9.28515625" bestFit="1" customWidth="1"/>
    <col min="18" max="18" width="9.5703125" bestFit="1" customWidth="1"/>
    <col min="19" max="21" width="9.28515625" bestFit="1" customWidth="1"/>
    <col min="22" max="22" width="9.5703125" bestFit="1" customWidth="1"/>
    <col min="23" max="24" width="9.28515625" bestFit="1" customWidth="1"/>
    <col min="25" max="26" width="9.5703125" bestFit="1" customWidth="1"/>
    <col min="27" max="28" width="9.28515625" bestFit="1" customWidth="1"/>
    <col min="29" max="30" width="9.5703125" bestFit="1" customWidth="1"/>
    <col min="31" max="32" width="9.28515625" bestFit="1" customWidth="1"/>
    <col min="33" max="34" width="9.5703125" bestFit="1" customWidth="1"/>
  </cols>
  <sheetData>
    <row r="1" spans="1:36" ht="19.5" thickBot="1">
      <c r="A1" s="780" t="s">
        <v>62</v>
      </c>
      <c r="B1" s="781"/>
      <c r="C1" s="780">
        <v>50</v>
      </c>
      <c r="D1" s="782"/>
      <c r="E1" s="782"/>
      <c r="F1" s="781"/>
      <c r="G1" s="780">
        <v>60</v>
      </c>
      <c r="H1" s="782"/>
      <c r="I1" s="782"/>
      <c r="J1" s="781"/>
      <c r="K1" s="780">
        <v>70</v>
      </c>
      <c r="L1" s="782"/>
      <c r="M1" s="782"/>
      <c r="N1" s="781"/>
      <c r="O1" s="780">
        <v>80</v>
      </c>
      <c r="P1" s="782"/>
      <c r="Q1" s="782"/>
      <c r="R1" s="781"/>
      <c r="S1" s="780">
        <v>90</v>
      </c>
      <c r="T1" s="782"/>
      <c r="U1" s="782"/>
      <c r="V1" s="781"/>
      <c r="W1" s="780">
        <v>100</v>
      </c>
      <c r="X1" s="782"/>
      <c r="Y1" s="782"/>
      <c r="Z1" s="781"/>
      <c r="AA1" s="780">
        <v>110</v>
      </c>
      <c r="AB1" s="782"/>
      <c r="AC1" s="782"/>
      <c r="AD1" s="781"/>
      <c r="AE1" s="780">
        <v>120</v>
      </c>
      <c r="AF1" s="782"/>
      <c r="AG1" s="782"/>
      <c r="AH1" s="781"/>
      <c r="AI1" s="82"/>
    </row>
    <row r="2" spans="1:36" ht="19.5" thickBot="1">
      <c r="A2" s="783" t="s">
        <v>202</v>
      </c>
      <c r="B2" s="784"/>
      <c r="C2" s="90">
        <v>1</v>
      </c>
      <c r="D2" s="91">
        <v>2</v>
      </c>
      <c r="E2" s="91">
        <v>3</v>
      </c>
      <c r="F2" s="92">
        <v>4</v>
      </c>
      <c r="G2" s="90">
        <v>1</v>
      </c>
      <c r="H2" s="91">
        <v>2</v>
      </c>
      <c r="I2" s="91">
        <v>3</v>
      </c>
      <c r="J2" s="92">
        <v>4</v>
      </c>
      <c r="K2" s="90">
        <v>1</v>
      </c>
      <c r="L2" s="91">
        <v>2</v>
      </c>
      <c r="M2" s="91">
        <v>3</v>
      </c>
      <c r="N2" s="92">
        <v>4</v>
      </c>
      <c r="O2" s="90">
        <v>1</v>
      </c>
      <c r="P2" s="91">
        <v>2</v>
      </c>
      <c r="Q2" s="91">
        <v>3</v>
      </c>
      <c r="R2" s="92">
        <v>4</v>
      </c>
      <c r="S2" s="90">
        <v>1</v>
      </c>
      <c r="T2" s="91">
        <v>2</v>
      </c>
      <c r="U2" s="91">
        <v>3</v>
      </c>
      <c r="V2" s="92">
        <v>4</v>
      </c>
      <c r="W2" s="90">
        <v>1</v>
      </c>
      <c r="X2" s="91">
        <v>2</v>
      </c>
      <c r="Y2" s="91">
        <v>3</v>
      </c>
      <c r="Z2" s="92">
        <v>4</v>
      </c>
      <c r="AA2" s="90">
        <v>1</v>
      </c>
      <c r="AB2" s="91">
        <v>2</v>
      </c>
      <c r="AC2" s="91">
        <v>3</v>
      </c>
      <c r="AD2" s="92">
        <v>4</v>
      </c>
      <c r="AE2" s="90">
        <v>1</v>
      </c>
      <c r="AF2" s="91">
        <v>2</v>
      </c>
      <c r="AG2" s="91">
        <v>3</v>
      </c>
      <c r="AH2" s="92">
        <v>4</v>
      </c>
      <c r="AI2" s="82"/>
    </row>
    <row r="3" spans="1:36" ht="18.75">
      <c r="A3" s="785" t="s">
        <v>203</v>
      </c>
      <c r="B3" s="93">
        <v>50</v>
      </c>
      <c r="C3" s="369">
        <v>2763</v>
      </c>
      <c r="D3" s="370">
        <v>3907</v>
      </c>
      <c r="E3" s="371">
        <v>4147</v>
      </c>
      <c r="F3" s="372">
        <v>4642</v>
      </c>
      <c r="G3" s="373">
        <v>2934</v>
      </c>
      <c r="H3" s="374">
        <v>4048</v>
      </c>
      <c r="I3" s="374">
        <v>4291</v>
      </c>
      <c r="J3" s="375">
        <v>5007</v>
      </c>
      <c r="K3" s="369">
        <v>3079</v>
      </c>
      <c r="L3" s="371">
        <v>4194</v>
      </c>
      <c r="M3" s="371">
        <v>4884</v>
      </c>
      <c r="N3" s="372">
        <v>5635</v>
      </c>
      <c r="O3" s="373">
        <v>3235</v>
      </c>
      <c r="P3" s="376">
        <v>4338</v>
      </c>
      <c r="Q3" s="376">
        <v>5031</v>
      </c>
      <c r="R3" s="375">
        <v>6169</v>
      </c>
      <c r="S3" s="369">
        <v>3490</v>
      </c>
      <c r="T3" s="371">
        <v>4471</v>
      </c>
      <c r="U3" s="371">
        <v>5175</v>
      </c>
      <c r="V3" s="372">
        <v>6982</v>
      </c>
      <c r="W3" s="373">
        <v>3637</v>
      </c>
      <c r="X3" s="376">
        <v>4824</v>
      </c>
      <c r="Y3" s="376">
        <v>5964</v>
      </c>
      <c r="Z3" s="375">
        <v>7272</v>
      </c>
      <c r="AA3" s="369">
        <v>3903</v>
      </c>
      <c r="AB3" s="371">
        <v>5013</v>
      </c>
      <c r="AC3" s="371">
        <v>6108</v>
      </c>
      <c r="AD3" s="372">
        <v>8023</v>
      </c>
      <c r="AE3" s="377">
        <v>3963</v>
      </c>
      <c r="AF3" s="376">
        <v>5308</v>
      </c>
      <c r="AG3" s="376">
        <v>6652</v>
      </c>
      <c r="AH3" s="375">
        <v>8325</v>
      </c>
      <c r="AI3" s="82"/>
    </row>
    <row r="4" spans="1:36" ht="18.75">
      <c r="A4" s="786"/>
      <c r="B4" s="94">
        <v>60</v>
      </c>
      <c r="C4" s="378">
        <v>2970</v>
      </c>
      <c r="D4" s="379">
        <v>4036</v>
      </c>
      <c r="E4" s="379">
        <v>4207</v>
      </c>
      <c r="F4" s="380">
        <v>4704</v>
      </c>
      <c r="G4" s="381">
        <v>3199</v>
      </c>
      <c r="H4" s="382">
        <v>4279</v>
      </c>
      <c r="I4" s="382">
        <v>4702</v>
      </c>
      <c r="J4" s="383">
        <v>5308</v>
      </c>
      <c r="K4" s="378">
        <v>3346</v>
      </c>
      <c r="L4" s="379">
        <v>4690</v>
      </c>
      <c r="M4" s="379">
        <v>4983</v>
      </c>
      <c r="N4" s="380">
        <v>5829</v>
      </c>
      <c r="O4" s="381">
        <v>3502</v>
      </c>
      <c r="P4" s="382">
        <v>4837</v>
      </c>
      <c r="Q4" s="382">
        <v>5671</v>
      </c>
      <c r="R4" s="383">
        <v>6664</v>
      </c>
      <c r="S4" s="378">
        <v>3756</v>
      </c>
      <c r="T4" s="379">
        <v>4981</v>
      </c>
      <c r="U4" s="379">
        <v>5817</v>
      </c>
      <c r="V4" s="380">
        <v>7345</v>
      </c>
      <c r="W4" s="381">
        <v>3913</v>
      </c>
      <c r="X4" s="382">
        <v>5332</v>
      </c>
      <c r="Y4" s="382">
        <v>6727</v>
      </c>
      <c r="Z4" s="383">
        <v>7987</v>
      </c>
      <c r="AA4" s="378">
        <v>4168</v>
      </c>
      <c r="AB4" s="379">
        <v>5671</v>
      </c>
      <c r="AC4" s="379">
        <v>6871</v>
      </c>
      <c r="AD4" s="380">
        <v>8836</v>
      </c>
      <c r="AE4" s="381">
        <v>4228</v>
      </c>
      <c r="AF4" s="382">
        <v>5817</v>
      </c>
      <c r="AG4" s="382">
        <v>7417</v>
      </c>
      <c r="AH4" s="383">
        <v>9333</v>
      </c>
      <c r="AI4" s="82"/>
    </row>
    <row r="5" spans="1:36" ht="18.75">
      <c r="A5" s="786"/>
      <c r="B5" s="94">
        <v>70</v>
      </c>
      <c r="C5" s="384">
        <v>3006</v>
      </c>
      <c r="D5" s="385">
        <v>4144</v>
      </c>
      <c r="E5" s="385">
        <v>4338</v>
      </c>
      <c r="F5" s="386">
        <v>4908</v>
      </c>
      <c r="G5" s="387">
        <v>3369</v>
      </c>
      <c r="H5" s="388">
        <v>4398</v>
      </c>
      <c r="I5" s="388">
        <v>4848</v>
      </c>
      <c r="J5" s="389">
        <v>5526</v>
      </c>
      <c r="K5" s="384">
        <v>4875</v>
      </c>
      <c r="L5" s="385">
        <v>4923</v>
      </c>
      <c r="M5" s="385">
        <v>5454</v>
      </c>
      <c r="N5" s="386">
        <v>6252</v>
      </c>
      <c r="O5" s="387">
        <v>3769</v>
      </c>
      <c r="P5" s="390">
        <v>5346</v>
      </c>
      <c r="Q5" s="390">
        <v>6036</v>
      </c>
      <c r="R5" s="389">
        <v>6969</v>
      </c>
      <c r="S5" s="384">
        <v>4024</v>
      </c>
      <c r="T5" s="385">
        <v>5490</v>
      </c>
      <c r="U5" s="385">
        <v>6459</v>
      </c>
      <c r="V5" s="386">
        <v>7683</v>
      </c>
      <c r="W5" s="387">
        <v>4180</v>
      </c>
      <c r="X5" s="390">
        <v>5829</v>
      </c>
      <c r="Y5" s="390">
        <v>7272</v>
      </c>
      <c r="Z5" s="389">
        <v>8398</v>
      </c>
      <c r="AA5" s="384">
        <v>4435</v>
      </c>
      <c r="AB5" s="385">
        <v>6169</v>
      </c>
      <c r="AC5" s="385">
        <v>7840</v>
      </c>
      <c r="AD5" s="386">
        <v>9112</v>
      </c>
      <c r="AE5" s="391">
        <v>4497</v>
      </c>
      <c r="AF5" s="390">
        <v>6315</v>
      </c>
      <c r="AG5" s="390">
        <v>8191</v>
      </c>
      <c r="AH5" s="389">
        <v>9853</v>
      </c>
      <c r="AI5" s="82"/>
    </row>
    <row r="6" spans="1:36" ht="18.75">
      <c r="A6" s="786"/>
      <c r="B6" s="94">
        <v>80</v>
      </c>
      <c r="C6" s="378">
        <v>2945</v>
      </c>
      <c r="D6" s="379">
        <v>3781</v>
      </c>
      <c r="E6" s="379">
        <v>4377</v>
      </c>
      <c r="F6" s="380">
        <v>5007</v>
      </c>
      <c r="G6" s="381">
        <v>3309</v>
      </c>
      <c r="H6" s="382">
        <v>3927</v>
      </c>
      <c r="I6" s="382">
        <v>4993</v>
      </c>
      <c r="J6" s="383">
        <v>5757</v>
      </c>
      <c r="K6" s="378">
        <v>3331</v>
      </c>
      <c r="L6" s="379">
        <v>4279</v>
      </c>
      <c r="M6" s="379">
        <v>5613</v>
      </c>
      <c r="N6" s="380">
        <v>6520</v>
      </c>
      <c r="O6" s="381">
        <v>4011</v>
      </c>
      <c r="P6" s="382">
        <v>5382</v>
      </c>
      <c r="Q6" s="382">
        <v>6252</v>
      </c>
      <c r="R6" s="383">
        <v>7272</v>
      </c>
      <c r="S6" s="378">
        <v>4168</v>
      </c>
      <c r="T6" s="379">
        <v>5733</v>
      </c>
      <c r="U6" s="379">
        <v>6727</v>
      </c>
      <c r="V6" s="380">
        <v>8035</v>
      </c>
      <c r="W6" s="381">
        <v>4315</v>
      </c>
      <c r="X6" s="382">
        <v>5866</v>
      </c>
      <c r="Y6" s="382">
        <v>7500</v>
      </c>
      <c r="Z6" s="383">
        <v>8788</v>
      </c>
      <c r="AA6" s="378">
        <v>4471</v>
      </c>
      <c r="AB6" s="379">
        <v>6204</v>
      </c>
      <c r="AC6" s="379">
        <v>8121</v>
      </c>
      <c r="AD6" s="380">
        <v>9550</v>
      </c>
      <c r="AE6" s="381">
        <v>4776</v>
      </c>
      <c r="AF6" s="382">
        <v>6351</v>
      </c>
      <c r="AG6" s="382">
        <v>8472</v>
      </c>
      <c r="AH6" s="383">
        <v>10302</v>
      </c>
      <c r="AI6" s="82"/>
    </row>
    <row r="7" spans="1:36" ht="18.75">
      <c r="A7" s="786"/>
      <c r="B7" s="94">
        <v>90</v>
      </c>
      <c r="C7" s="384">
        <v>3046</v>
      </c>
      <c r="D7" s="385">
        <v>3841</v>
      </c>
      <c r="E7" s="385">
        <v>5815</v>
      </c>
      <c r="F7" s="386">
        <v>5193</v>
      </c>
      <c r="G7" s="387">
        <v>3382</v>
      </c>
      <c r="H7" s="388">
        <v>4194</v>
      </c>
      <c r="I7" s="388">
        <v>5151</v>
      </c>
      <c r="J7" s="389">
        <v>5986</v>
      </c>
      <c r="K7" s="384">
        <v>3528</v>
      </c>
      <c r="L7" s="385">
        <v>4338</v>
      </c>
      <c r="M7" s="385">
        <v>5745</v>
      </c>
      <c r="N7" s="386">
        <v>6777</v>
      </c>
      <c r="O7" s="387">
        <v>4098</v>
      </c>
      <c r="P7" s="390">
        <v>5466</v>
      </c>
      <c r="Q7" s="390">
        <v>6447</v>
      </c>
      <c r="R7" s="389">
        <v>7587</v>
      </c>
      <c r="S7" s="384">
        <v>4254</v>
      </c>
      <c r="T7" s="385">
        <v>5817</v>
      </c>
      <c r="U7" s="385">
        <v>6825</v>
      </c>
      <c r="V7" s="386">
        <v>8362</v>
      </c>
      <c r="W7" s="387">
        <v>4413</v>
      </c>
      <c r="X7" s="390">
        <v>5964</v>
      </c>
      <c r="Y7" s="390">
        <v>7746</v>
      </c>
      <c r="Z7" s="389">
        <v>9163</v>
      </c>
      <c r="AA7" s="384">
        <v>4569</v>
      </c>
      <c r="AB7" s="385">
        <v>6303</v>
      </c>
      <c r="AC7" s="385">
        <v>8241</v>
      </c>
      <c r="AD7" s="386">
        <v>9976</v>
      </c>
      <c r="AE7" s="391">
        <v>4873</v>
      </c>
      <c r="AF7" s="390">
        <v>6459</v>
      </c>
      <c r="AG7" s="390">
        <v>8593</v>
      </c>
      <c r="AH7" s="389">
        <v>10762</v>
      </c>
      <c r="AI7" s="82"/>
    </row>
    <row r="8" spans="1:36" ht="18.75">
      <c r="A8" s="786"/>
      <c r="B8" s="94">
        <v>100</v>
      </c>
      <c r="C8" s="378">
        <v>3066</v>
      </c>
      <c r="D8" s="379">
        <v>3915</v>
      </c>
      <c r="E8" s="379">
        <v>4558</v>
      </c>
      <c r="F8" s="380">
        <v>5601</v>
      </c>
      <c r="G8" s="381">
        <v>3454</v>
      </c>
      <c r="H8" s="382">
        <v>4266</v>
      </c>
      <c r="I8" s="382">
        <v>5334</v>
      </c>
      <c r="J8" s="383">
        <v>6459</v>
      </c>
      <c r="K8" s="378">
        <v>3600</v>
      </c>
      <c r="L8" s="379">
        <v>4413</v>
      </c>
      <c r="M8" s="379">
        <v>5830</v>
      </c>
      <c r="N8" s="380">
        <v>7330</v>
      </c>
      <c r="O8" s="381">
        <v>4180</v>
      </c>
      <c r="P8" s="382">
        <v>5563</v>
      </c>
      <c r="Q8" s="382">
        <v>6594</v>
      </c>
      <c r="R8" s="383">
        <v>8034</v>
      </c>
      <c r="S8" s="378">
        <v>4350</v>
      </c>
      <c r="T8" s="379">
        <v>5916</v>
      </c>
      <c r="U8" s="379">
        <v>6933</v>
      </c>
      <c r="V8" s="380">
        <v>8898</v>
      </c>
      <c r="W8" s="381">
        <v>4507</v>
      </c>
      <c r="X8" s="382">
        <v>6061</v>
      </c>
      <c r="Y8" s="382">
        <v>7987</v>
      </c>
      <c r="Z8" s="383">
        <v>9744</v>
      </c>
      <c r="AA8" s="378">
        <v>4668</v>
      </c>
      <c r="AB8" s="379">
        <v>6412</v>
      </c>
      <c r="AC8" s="379">
        <v>8557</v>
      </c>
      <c r="AD8" s="380">
        <v>10398</v>
      </c>
      <c r="AE8" s="381">
        <v>4968</v>
      </c>
      <c r="AF8" s="382">
        <v>6556</v>
      </c>
      <c r="AG8" s="382">
        <v>8713</v>
      </c>
      <c r="AH8" s="383">
        <v>11212</v>
      </c>
      <c r="AI8" s="82"/>
      <c r="AJ8" s="398"/>
    </row>
    <row r="9" spans="1:36" ht="18.75">
      <c r="A9" s="786"/>
      <c r="B9" s="94">
        <v>110</v>
      </c>
      <c r="C9" s="384">
        <v>3127</v>
      </c>
      <c r="D9" s="385">
        <v>3975</v>
      </c>
      <c r="E9" s="385">
        <v>4632</v>
      </c>
      <c r="F9" s="386">
        <v>5793</v>
      </c>
      <c r="G9" s="387">
        <v>3525</v>
      </c>
      <c r="H9" s="388">
        <v>4338</v>
      </c>
      <c r="I9" s="388">
        <v>5406</v>
      </c>
      <c r="J9" s="389">
        <v>6702</v>
      </c>
      <c r="K9" s="384">
        <v>3624</v>
      </c>
      <c r="L9" s="385">
        <v>4485</v>
      </c>
      <c r="M9" s="385">
        <v>5928</v>
      </c>
      <c r="N9" s="386">
        <v>7612</v>
      </c>
      <c r="O9" s="387">
        <v>4267</v>
      </c>
      <c r="P9" s="390">
        <v>5661</v>
      </c>
      <c r="Q9" s="390">
        <v>6691</v>
      </c>
      <c r="R9" s="389">
        <v>8361</v>
      </c>
      <c r="S9" s="384">
        <v>4449</v>
      </c>
      <c r="T9" s="385">
        <v>6013</v>
      </c>
      <c r="U9" s="385">
        <v>7030</v>
      </c>
      <c r="V9" s="386">
        <v>9237</v>
      </c>
      <c r="W9" s="387">
        <v>4605</v>
      </c>
      <c r="X9" s="390">
        <v>6169</v>
      </c>
      <c r="Y9" s="390">
        <v>8107</v>
      </c>
      <c r="Z9" s="389">
        <v>10132</v>
      </c>
      <c r="AA9" s="384">
        <v>4762</v>
      </c>
      <c r="AB9" s="385">
        <v>6507</v>
      </c>
      <c r="AC9" s="385">
        <v>8691</v>
      </c>
      <c r="AD9" s="386">
        <v>10810</v>
      </c>
      <c r="AE9" s="391">
        <v>5065</v>
      </c>
      <c r="AF9" s="390">
        <v>6664</v>
      </c>
      <c r="AG9" s="390">
        <v>9040</v>
      </c>
      <c r="AH9" s="389">
        <v>11673</v>
      </c>
      <c r="AI9" s="82"/>
    </row>
    <row r="10" spans="1:36" ht="18.75">
      <c r="A10" s="786"/>
      <c r="B10" s="94">
        <v>120</v>
      </c>
      <c r="C10" s="378">
        <v>3189</v>
      </c>
      <c r="D10" s="379">
        <v>4048</v>
      </c>
      <c r="E10" s="379">
        <v>4702</v>
      </c>
      <c r="F10" s="380">
        <v>5986</v>
      </c>
      <c r="G10" s="381">
        <v>3600</v>
      </c>
      <c r="H10" s="382">
        <v>4399</v>
      </c>
      <c r="I10" s="382">
        <v>5491</v>
      </c>
      <c r="J10" s="383">
        <v>6933</v>
      </c>
      <c r="K10" s="378">
        <v>3685</v>
      </c>
      <c r="L10" s="379">
        <v>4557</v>
      </c>
      <c r="M10" s="379">
        <v>6013</v>
      </c>
      <c r="N10" s="380">
        <v>7879</v>
      </c>
      <c r="O10" s="381">
        <v>4363</v>
      </c>
      <c r="P10" s="382">
        <v>5758</v>
      </c>
      <c r="Q10" s="382">
        <v>6798</v>
      </c>
      <c r="R10" s="383">
        <v>8679</v>
      </c>
      <c r="S10" s="378">
        <v>4641</v>
      </c>
      <c r="T10" s="379">
        <v>6106</v>
      </c>
      <c r="U10" s="379">
        <v>7138</v>
      </c>
      <c r="V10" s="380">
        <v>9598</v>
      </c>
      <c r="W10" s="381">
        <v>4702</v>
      </c>
      <c r="X10" s="382">
        <v>6267</v>
      </c>
      <c r="Y10" s="382">
        <v>8230</v>
      </c>
      <c r="Z10" s="383">
        <v>10509</v>
      </c>
      <c r="AA10" s="378">
        <v>4860</v>
      </c>
      <c r="AB10" s="379">
        <v>6615</v>
      </c>
      <c r="AC10" s="379">
        <v>8811</v>
      </c>
      <c r="AD10" s="380">
        <v>11235</v>
      </c>
      <c r="AE10" s="381">
        <v>5091</v>
      </c>
      <c r="AF10" s="382">
        <v>6763</v>
      </c>
      <c r="AG10" s="382">
        <v>8968</v>
      </c>
      <c r="AH10" s="383">
        <v>12133</v>
      </c>
      <c r="AI10" s="82"/>
      <c r="AJ10" s="398"/>
    </row>
    <row r="11" spans="1:36" ht="18.75">
      <c r="A11" s="786"/>
      <c r="B11" s="94">
        <v>130</v>
      </c>
      <c r="C11" s="384">
        <v>3261</v>
      </c>
      <c r="D11" s="385">
        <v>4093</v>
      </c>
      <c r="E11" s="385">
        <v>4764</v>
      </c>
      <c r="F11" s="386">
        <v>6195</v>
      </c>
      <c r="G11" s="387">
        <v>3672</v>
      </c>
      <c r="H11" s="388">
        <v>4473</v>
      </c>
      <c r="I11" s="388">
        <v>5575</v>
      </c>
      <c r="J11" s="389">
        <v>7246</v>
      </c>
      <c r="K11" s="384">
        <v>3736</v>
      </c>
      <c r="L11" s="385">
        <v>4632</v>
      </c>
      <c r="M11" s="385">
        <v>6097</v>
      </c>
      <c r="N11" s="386">
        <v>8253</v>
      </c>
      <c r="O11" s="387">
        <v>4462</v>
      </c>
      <c r="P11" s="390">
        <v>5853</v>
      </c>
      <c r="Q11" s="390">
        <v>6897</v>
      </c>
      <c r="R11" s="389">
        <v>9150</v>
      </c>
      <c r="S11" s="384">
        <v>4734</v>
      </c>
      <c r="T11" s="385">
        <v>6217</v>
      </c>
      <c r="U11" s="385">
        <v>7249</v>
      </c>
      <c r="V11" s="386">
        <v>10132</v>
      </c>
      <c r="W11" s="387">
        <v>4848</v>
      </c>
      <c r="X11" s="390">
        <v>6363</v>
      </c>
      <c r="Y11" s="390">
        <v>8350</v>
      </c>
      <c r="Z11" s="389">
        <v>11127</v>
      </c>
      <c r="AA11" s="384">
        <v>4968</v>
      </c>
      <c r="AB11" s="385">
        <v>6652</v>
      </c>
      <c r="AC11" s="385">
        <v>8944</v>
      </c>
      <c r="AD11" s="386">
        <v>11635</v>
      </c>
      <c r="AE11" s="391">
        <v>5271</v>
      </c>
      <c r="AF11" s="390">
        <v>6871</v>
      </c>
      <c r="AG11" s="390">
        <v>9295</v>
      </c>
      <c r="AH11" s="389">
        <v>12582</v>
      </c>
      <c r="AI11" s="82"/>
    </row>
    <row r="12" spans="1:36" ht="18.75">
      <c r="A12" s="786"/>
      <c r="B12" s="94">
        <v>140</v>
      </c>
      <c r="C12" s="378">
        <v>3333</v>
      </c>
      <c r="D12" s="379">
        <v>4193</v>
      </c>
      <c r="E12" s="379">
        <v>4838</v>
      </c>
      <c r="F12" s="380">
        <v>6400</v>
      </c>
      <c r="G12" s="381">
        <v>3745</v>
      </c>
      <c r="H12" s="382">
        <v>4557</v>
      </c>
      <c r="I12" s="382">
        <v>5661</v>
      </c>
      <c r="J12" s="383">
        <v>7492</v>
      </c>
      <c r="K12" s="378">
        <v>3829</v>
      </c>
      <c r="L12" s="379">
        <v>4713</v>
      </c>
      <c r="M12" s="379">
        <v>6193</v>
      </c>
      <c r="N12" s="380">
        <v>8520</v>
      </c>
      <c r="O12" s="381">
        <v>4555</v>
      </c>
      <c r="P12" s="382">
        <v>5962</v>
      </c>
      <c r="Q12" s="382">
        <v>7005</v>
      </c>
      <c r="R12" s="383">
        <v>9478</v>
      </c>
      <c r="S12" s="378">
        <v>4848</v>
      </c>
      <c r="T12" s="379">
        <v>6325</v>
      </c>
      <c r="U12" s="379">
        <v>7357</v>
      </c>
      <c r="V12" s="380">
        <v>10497</v>
      </c>
      <c r="W12" s="381">
        <v>4945</v>
      </c>
      <c r="X12" s="382">
        <v>6495</v>
      </c>
      <c r="Y12" s="382">
        <v>8436</v>
      </c>
      <c r="Z12" s="383">
        <v>11296</v>
      </c>
      <c r="AA12" s="378">
        <v>5079</v>
      </c>
      <c r="AB12" s="379">
        <v>6847</v>
      </c>
      <c r="AC12" s="379">
        <v>9018</v>
      </c>
      <c r="AD12" s="380">
        <v>11974</v>
      </c>
      <c r="AE12" s="381">
        <v>5380</v>
      </c>
      <c r="AF12" s="382">
        <v>7005</v>
      </c>
      <c r="AG12" s="382">
        <v>9636</v>
      </c>
      <c r="AH12" s="383">
        <v>12847</v>
      </c>
      <c r="AI12" s="82"/>
    </row>
    <row r="13" spans="1:36" ht="18.75">
      <c r="A13" s="786"/>
      <c r="B13" s="94">
        <v>150</v>
      </c>
      <c r="C13" s="384">
        <v>3417</v>
      </c>
      <c r="D13" s="385">
        <v>4242</v>
      </c>
      <c r="E13" s="385">
        <v>4908</v>
      </c>
      <c r="F13" s="386">
        <v>6628</v>
      </c>
      <c r="G13" s="391">
        <v>3830</v>
      </c>
      <c r="H13" s="388">
        <v>4618</v>
      </c>
      <c r="I13" s="388">
        <v>5758</v>
      </c>
      <c r="J13" s="389">
        <v>7662</v>
      </c>
      <c r="K13" s="384">
        <v>4033</v>
      </c>
      <c r="L13" s="385">
        <v>4798</v>
      </c>
      <c r="M13" s="385">
        <v>6280</v>
      </c>
      <c r="N13" s="386">
        <v>8727</v>
      </c>
      <c r="O13" s="387">
        <v>4363</v>
      </c>
      <c r="P13" s="390">
        <v>3013</v>
      </c>
      <c r="Q13" s="390">
        <v>7246</v>
      </c>
      <c r="R13" s="389">
        <v>9783</v>
      </c>
      <c r="S13" s="384">
        <v>4533</v>
      </c>
      <c r="T13" s="385">
        <v>6388</v>
      </c>
      <c r="U13" s="385">
        <v>7756</v>
      </c>
      <c r="V13" s="386">
        <v>10597</v>
      </c>
      <c r="W13" s="387">
        <v>4702</v>
      </c>
      <c r="X13" s="390">
        <v>6556</v>
      </c>
      <c r="Y13" s="390">
        <v>8469</v>
      </c>
      <c r="Z13" s="389">
        <v>11695</v>
      </c>
      <c r="AA13" s="384">
        <v>4873</v>
      </c>
      <c r="AB13" s="385">
        <v>6933</v>
      </c>
      <c r="AC13" s="385">
        <v>9054</v>
      </c>
      <c r="AD13" s="386">
        <v>12387</v>
      </c>
      <c r="AE13" s="391">
        <v>5404</v>
      </c>
      <c r="AF13" s="390">
        <v>7102</v>
      </c>
      <c r="AG13" s="390">
        <v>9564</v>
      </c>
      <c r="AH13" s="389">
        <v>13308</v>
      </c>
      <c r="AI13" s="82"/>
    </row>
    <row r="14" spans="1:36" ht="18.75">
      <c r="A14" s="786"/>
      <c r="B14" s="94">
        <v>160</v>
      </c>
      <c r="C14" s="378">
        <v>3513</v>
      </c>
      <c r="D14" s="379">
        <v>4413</v>
      </c>
      <c r="E14" s="379">
        <v>4972</v>
      </c>
      <c r="F14" s="380">
        <v>6800</v>
      </c>
      <c r="G14" s="381">
        <v>3925</v>
      </c>
      <c r="H14" s="382">
        <v>4593</v>
      </c>
      <c r="I14" s="382">
        <v>6013</v>
      </c>
      <c r="J14" s="383">
        <v>7890</v>
      </c>
      <c r="K14" s="378">
        <v>4132</v>
      </c>
      <c r="L14" s="379">
        <v>4968</v>
      </c>
      <c r="M14" s="379">
        <v>6546</v>
      </c>
      <c r="N14" s="380">
        <v>8994</v>
      </c>
      <c r="O14" s="381">
        <v>4507</v>
      </c>
      <c r="P14" s="382">
        <v>6255</v>
      </c>
      <c r="Q14" s="382">
        <v>7563</v>
      </c>
      <c r="R14" s="383">
        <v>10096</v>
      </c>
      <c r="S14" s="378">
        <v>4453</v>
      </c>
      <c r="T14" s="379">
        <v>6642</v>
      </c>
      <c r="U14" s="379">
        <v>8095</v>
      </c>
      <c r="V14" s="380">
        <v>10992</v>
      </c>
      <c r="W14" s="381">
        <v>4848</v>
      </c>
      <c r="X14" s="382">
        <v>6825</v>
      </c>
      <c r="Y14" s="382">
        <v>8859</v>
      </c>
      <c r="Z14" s="383">
        <v>12070</v>
      </c>
      <c r="AA14" s="378">
        <v>5017</v>
      </c>
      <c r="AB14" s="379">
        <v>7188</v>
      </c>
      <c r="AC14" s="379">
        <v>9442</v>
      </c>
      <c r="AD14" s="380">
        <v>12798</v>
      </c>
      <c r="AE14" s="381">
        <v>5538</v>
      </c>
      <c r="AF14" s="382">
        <v>7357</v>
      </c>
      <c r="AG14" s="382">
        <v>9949</v>
      </c>
      <c r="AH14" s="383">
        <v>13768</v>
      </c>
      <c r="AI14" s="82"/>
    </row>
    <row r="15" spans="1:36" ht="18.75">
      <c r="A15" s="786"/>
      <c r="B15" s="94">
        <v>170</v>
      </c>
      <c r="C15" s="384">
        <v>3598</v>
      </c>
      <c r="D15" s="385">
        <v>4593</v>
      </c>
      <c r="E15" s="385">
        <v>5163</v>
      </c>
      <c r="F15" s="386">
        <v>6861</v>
      </c>
      <c r="G15" s="391">
        <v>4025</v>
      </c>
      <c r="H15" s="388">
        <v>4968</v>
      </c>
      <c r="I15" s="388">
        <v>6280</v>
      </c>
      <c r="J15" s="389">
        <v>8145</v>
      </c>
      <c r="K15" s="384">
        <v>4230</v>
      </c>
      <c r="L15" s="385">
        <v>5139</v>
      </c>
      <c r="M15" s="385">
        <v>6801</v>
      </c>
      <c r="N15" s="386">
        <v>9381</v>
      </c>
      <c r="O15" s="387">
        <v>4641</v>
      </c>
      <c r="P15" s="390">
        <v>6522</v>
      </c>
      <c r="Q15" s="390">
        <v>7866</v>
      </c>
      <c r="R15" s="389">
        <v>10375</v>
      </c>
      <c r="S15" s="384">
        <v>4810</v>
      </c>
      <c r="T15" s="385">
        <v>6895</v>
      </c>
      <c r="U15" s="385">
        <v>8448</v>
      </c>
      <c r="V15" s="386">
        <v>11344</v>
      </c>
      <c r="W15" s="387">
        <v>4981</v>
      </c>
      <c r="X15" s="390">
        <v>7078</v>
      </c>
      <c r="Y15" s="390">
        <v>9247</v>
      </c>
      <c r="Z15" s="389">
        <v>12459</v>
      </c>
      <c r="AA15" s="384">
        <v>5151</v>
      </c>
      <c r="AB15" s="385">
        <v>7441</v>
      </c>
      <c r="AC15" s="385">
        <v>9828</v>
      </c>
      <c r="AD15" s="386">
        <v>13320</v>
      </c>
      <c r="AE15" s="391">
        <v>5682</v>
      </c>
      <c r="AF15" s="390">
        <v>7611</v>
      </c>
      <c r="AG15" s="390">
        <v>10339</v>
      </c>
      <c r="AH15" s="389">
        <v>14229</v>
      </c>
      <c r="AI15" s="82"/>
    </row>
    <row r="16" spans="1:36" ht="18.75">
      <c r="A16" s="786"/>
      <c r="B16" s="94">
        <v>180</v>
      </c>
      <c r="C16" s="378">
        <v>3696</v>
      </c>
      <c r="D16" s="379">
        <v>4762</v>
      </c>
      <c r="E16" s="379">
        <v>5370</v>
      </c>
      <c r="F16" s="380">
        <v>7054</v>
      </c>
      <c r="G16" s="381">
        <v>4110</v>
      </c>
      <c r="H16" s="382">
        <v>5139</v>
      </c>
      <c r="I16" s="382">
        <v>6546</v>
      </c>
      <c r="J16" s="383">
        <v>8220</v>
      </c>
      <c r="K16" s="378">
        <v>4326</v>
      </c>
      <c r="L16" s="379">
        <v>5308</v>
      </c>
      <c r="M16" s="379">
        <v>7066</v>
      </c>
      <c r="N16" s="380">
        <v>9442</v>
      </c>
      <c r="O16" s="381">
        <v>4776</v>
      </c>
      <c r="P16" s="382">
        <v>6777</v>
      </c>
      <c r="Q16" s="382">
        <v>8184</v>
      </c>
      <c r="R16" s="383">
        <v>10546</v>
      </c>
      <c r="S16" s="378">
        <v>4945</v>
      </c>
      <c r="T16" s="379">
        <v>7150</v>
      </c>
      <c r="U16" s="379">
        <v>8800</v>
      </c>
      <c r="V16" s="380">
        <v>11695</v>
      </c>
      <c r="W16" s="381">
        <v>5113</v>
      </c>
      <c r="X16" s="382">
        <v>7333</v>
      </c>
      <c r="Y16" s="382">
        <v>9636</v>
      </c>
      <c r="Z16" s="383">
        <v>12859</v>
      </c>
      <c r="AA16" s="378">
        <v>5301</v>
      </c>
      <c r="AB16" s="379">
        <v>7996</v>
      </c>
      <c r="AC16" s="379">
        <v>10216</v>
      </c>
      <c r="AD16" s="380">
        <v>13744</v>
      </c>
      <c r="AE16" s="381">
        <v>5817</v>
      </c>
      <c r="AF16" s="382">
        <v>7866</v>
      </c>
      <c r="AG16" s="382">
        <v>10726</v>
      </c>
      <c r="AH16" s="383">
        <v>14677</v>
      </c>
      <c r="AI16" s="82"/>
    </row>
    <row r="17" spans="1:35" ht="18.75">
      <c r="A17" s="786"/>
      <c r="B17" s="94">
        <v>190</v>
      </c>
      <c r="C17" s="384">
        <v>3735</v>
      </c>
      <c r="D17" s="385">
        <v>4932</v>
      </c>
      <c r="E17" s="385">
        <v>5564</v>
      </c>
      <c r="F17" s="386">
        <v>7250</v>
      </c>
      <c r="G17" s="391">
        <v>4242</v>
      </c>
      <c r="H17" s="388">
        <v>5308</v>
      </c>
      <c r="I17" s="388">
        <v>6751</v>
      </c>
      <c r="J17" s="389">
        <v>8448</v>
      </c>
      <c r="K17" s="384">
        <v>4413</v>
      </c>
      <c r="L17" s="385">
        <v>5491</v>
      </c>
      <c r="M17" s="385">
        <v>7334</v>
      </c>
      <c r="N17" s="386">
        <v>9646</v>
      </c>
      <c r="O17" s="387">
        <v>4921</v>
      </c>
      <c r="P17" s="390">
        <v>7029</v>
      </c>
      <c r="Q17" s="390">
        <v>8304</v>
      </c>
      <c r="R17" s="389">
        <v>10848</v>
      </c>
      <c r="S17" s="384">
        <v>5092</v>
      </c>
      <c r="T17" s="385">
        <v>7407</v>
      </c>
      <c r="U17" s="385">
        <v>9138</v>
      </c>
      <c r="V17" s="386">
        <v>12048</v>
      </c>
      <c r="W17" s="387">
        <v>5248</v>
      </c>
      <c r="X17" s="390">
        <v>7587</v>
      </c>
      <c r="Y17" s="390">
        <v>10024</v>
      </c>
      <c r="Z17" s="389">
        <v>13248</v>
      </c>
      <c r="AA17" s="384">
        <v>5418</v>
      </c>
      <c r="AB17" s="385">
        <v>7950</v>
      </c>
      <c r="AC17" s="385">
        <v>10618</v>
      </c>
      <c r="AD17" s="386">
        <v>14157</v>
      </c>
      <c r="AE17" s="391">
        <v>5949</v>
      </c>
      <c r="AF17" s="390">
        <v>8121</v>
      </c>
      <c r="AG17" s="390">
        <v>11113</v>
      </c>
      <c r="AH17" s="389">
        <v>15138</v>
      </c>
      <c r="AI17" s="82"/>
    </row>
    <row r="18" spans="1:35" ht="18.75">
      <c r="A18" s="786"/>
      <c r="B18" s="94">
        <v>200</v>
      </c>
      <c r="C18" s="378">
        <v>3780</v>
      </c>
      <c r="D18" s="379">
        <v>5103</v>
      </c>
      <c r="E18" s="379">
        <v>5758</v>
      </c>
      <c r="F18" s="380">
        <v>7369</v>
      </c>
      <c r="G18" s="381">
        <v>4302</v>
      </c>
      <c r="H18" s="382">
        <v>5491</v>
      </c>
      <c r="I18" s="382">
        <v>6825</v>
      </c>
      <c r="J18" s="383">
        <v>8520</v>
      </c>
      <c r="K18" s="378">
        <v>4507</v>
      </c>
      <c r="L18" s="379">
        <v>5661</v>
      </c>
      <c r="M18" s="379">
        <v>7588</v>
      </c>
      <c r="N18" s="380">
        <v>4635</v>
      </c>
      <c r="O18" s="381">
        <v>5053</v>
      </c>
      <c r="P18" s="382">
        <v>7275</v>
      </c>
      <c r="Q18" s="382">
        <v>8616</v>
      </c>
      <c r="R18" s="383">
        <v>10945</v>
      </c>
      <c r="S18" s="378">
        <v>5220</v>
      </c>
      <c r="T18" s="379">
        <v>7674</v>
      </c>
      <c r="U18" s="379">
        <v>9489</v>
      </c>
      <c r="V18" s="380">
        <v>12145</v>
      </c>
      <c r="W18" s="381">
        <v>5392</v>
      </c>
      <c r="X18" s="382">
        <v>7842</v>
      </c>
      <c r="Y18" s="382">
        <v>10422</v>
      </c>
      <c r="Z18" s="383">
        <v>13371</v>
      </c>
      <c r="AA18" s="378">
        <v>5562</v>
      </c>
      <c r="AB18" s="379">
        <v>8205</v>
      </c>
      <c r="AC18" s="379">
        <v>11001</v>
      </c>
      <c r="AD18" s="380">
        <v>14581</v>
      </c>
      <c r="AE18" s="381">
        <v>6096</v>
      </c>
      <c r="AF18" s="382">
        <v>8376</v>
      </c>
      <c r="AG18" s="382">
        <v>11515</v>
      </c>
      <c r="AH18" s="383">
        <v>15598</v>
      </c>
      <c r="AI18" s="82"/>
    </row>
    <row r="19" spans="1:35" ht="18.75">
      <c r="A19" s="786"/>
      <c r="B19" s="94">
        <v>210</v>
      </c>
      <c r="C19" s="384">
        <v>3818</v>
      </c>
      <c r="D19" s="385">
        <v>5286</v>
      </c>
      <c r="E19" s="385">
        <v>5964</v>
      </c>
      <c r="F19" s="386">
        <v>7492</v>
      </c>
      <c r="G19" s="391">
        <v>4327</v>
      </c>
      <c r="H19" s="388">
        <v>5661</v>
      </c>
      <c r="I19" s="388">
        <v>6909</v>
      </c>
      <c r="J19" s="389">
        <v>8739</v>
      </c>
      <c r="K19" s="384">
        <v>4605</v>
      </c>
      <c r="L19" s="385">
        <v>6024</v>
      </c>
      <c r="M19" s="385">
        <v>7845</v>
      </c>
      <c r="N19" s="386">
        <v>9997</v>
      </c>
      <c r="O19" s="387">
        <v>5187</v>
      </c>
      <c r="P19" s="390">
        <v>7455</v>
      </c>
      <c r="Q19" s="390">
        <v>8773</v>
      </c>
      <c r="R19" s="389">
        <v>11247</v>
      </c>
      <c r="S19" s="384">
        <v>5341</v>
      </c>
      <c r="T19" s="385">
        <v>7926</v>
      </c>
      <c r="U19" s="385">
        <v>9720</v>
      </c>
      <c r="V19" s="386">
        <v>12507</v>
      </c>
      <c r="W19" s="387">
        <v>5526</v>
      </c>
      <c r="X19" s="390">
        <v>8095</v>
      </c>
      <c r="Y19" s="390">
        <v>10666</v>
      </c>
      <c r="Z19" s="389">
        <v>13734</v>
      </c>
      <c r="AA19" s="384">
        <v>5697</v>
      </c>
      <c r="AB19" s="385">
        <v>8460</v>
      </c>
      <c r="AC19" s="385">
        <v>11185</v>
      </c>
      <c r="AD19" s="386">
        <v>15004</v>
      </c>
      <c r="AE19" s="391">
        <v>6231</v>
      </c>
      <c r="AF19" s="390">
        <v>8631</v>
      </c>
      <c r="AG19" s="390">
        <v>11695</v>
      </c>
      <c r="AH19" s="389">
        <v>16060</v>
      </c>
      <c r="AI19" s="82"/>
    </row>
    <row r="20" spans="1:35" ht="19.5" thickBot="1">
      <c r="A20" s="786"/>
      <c r="B20" s="95">
        <v>220</v>
      </c>
      <c r="C20" s="392">
        <v>3855</v>
      </c>
      <c r="D20" s="393">
        <v>5454</v>
      </c>
      <c r="E20" s="393">
        <v>6084</v>
      </c>
      <c r="F20" s="394">
        <v>7685</v>
      </c>
      <c r="G20" s="395">
        <v>4387</v>
      </c>
      <c r="H20" s="396">
        <v>5623</v>
      </c>
      <c r="I20" s="396">
        <v>7054</v>
      </c>
      <c r="J20" s="397">
        <v>8982</v>
      </c>
      <c r="K20" s="392">
        <v>4702</v>
      </c>
      <c r="L20" s="393">
        <v>5998</v>
      </c>
      <c r="M20" s="393">
        <v>8011</v>
      </c>
      <c r="N20" s="394">
        <v>9333</v>
      </c>
      <c r="O20" s="395">
        <v>5320</v>
      </c>
      <c r="P20" s="396">
        <v>7600</v>
      </c>
      <c r="Q20" s="396">
        <v>8982</v>
      </c>
      <c r="R20" s="397">
        <v>11551</v>
      </c>
      <c r="S20" s="392">
        <v>5490</v>
      </c>
      <c r="T20" s="393">
        <v>8184</v>
      </c>
      <c r="U20" s="393">
        <v>9937</v>
      </c>
      <c r="V20" s="394">
        <v>12835</v>
      </c>
      <c r="W20" s="395">
        <v>5661</v>
      </c>
      <c r="X20" s="396">
        <v>8350</v>
      </c>
      <c r="Y20" s="396">
        <v>10909</v>
      </c>
      <c r="Z20" s="397">
        <v>14121</v>
      </c>
      <c r="AA20" s="392">
        <v>5829</v>
      </c>
      <c r="AB20" s="393">
        <v>8713</v>
      </c>
      <c r="AC20" s="393">
        <v>11574</v>
      </c>
      <c r="AD20" s="394">
        <v>15417</v>
      </c>
      <c r="AE20" s="395">
        <v>6363</v>
      </c>
      <c r="AF20" s="396">
        <v>8895</v>
      </c>
      <c r="AG20" s="396">
        <v>12085</v>
      </c>
      <c r="AH20" s="397">
        <v>16665</v>
      </c>
      <c r="AI20" s="82"/>
    </row>
    <row r="21" spans="1:35">
      <c r="A21" s="82"/>
      <c r="B21" s="82"/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</row>
    <row r="22" spans="1:35">
      <c r="A22" s="82"/>
      <c r="B22" s="82"/>
      <c r="C22" s="82"/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</row>
    <row r="23" spans="1:35" ht="15.75">
      <c r="A23" s="732" t="s">
        <v>204</v>
      </c>
      <c r="B23" s="733"/>
      <c r="C23" s="733"/>
      <c r="D23" s="733"/>
      <c r="E23" s="733"/>
      <c r="F23" s="733"/>
      <c r="G23" s="733"/>
      <c r="H23" s="733"/>
      <c r="I23" s="733"/>
      <c r="J23" s="733"/>
      <c r="K23" s="733"/>
      <c r="L23" s="733"/>
      <c r="M23" s="733"/>
      <c r="N23" s="733"/>
      <c r="O23" s="733"/>
      <c r="P23" s="733"/>
      <c r="Q23" s="733"/>
      <c r="R23" s="733"/>
      <c r="S23" s="733"/>
      <c r="T23" s="733"/>
      <c r="U23" s="733"/>
      <c r="V23" s="733"/>
      <c r="W23" s="733"/>
      <c r="X23" s="733"/>
      <c r="Y23" s="733"/>
      <c r="Z23" s="733"/>
      <c r="AA23" s="733"/>
      <c r="AB23" s="733"/>
      <c r="AC23" s="733"/>
      <c r="AD23" s="733"/>
      <c r="AE23" s="733"/>
      <c r="AF23" s="733"/>
      <c r="AG23" s="733"/>
      <c r="AH23" s="734"/>
      <c r="AI23" s="82"/>
    </row>
    <row r="24" spans="1:35">
      <c r="A24" s="775" t="s">
        <v>205</v>
      </c>
      <c r="B24" s="776"/>
      <c r="C24" s="776"/>
      <c r="D24" s="776"/>
      <c r="E24" s="776"/>
      <c r="F24" s="776"/>
      <c r="G24" s="776"/>
      <c r="H24" s="776"/>
      <c r="I24" s="776"/>
      <c r="J24" s="776"/>
      <c r="K24" s="776"/>
      <c r="L24" s="776"/>
      <c r="M24" s="776"/>
      <c r="N24" s="776"/>
      <c r="O24" s="776" t="s">
        <v>206</v>
      </c>
      <c r="P24" s="776"/>
      <c r="Q24" s="776"/>
      <c r="R24" s="776"/>
      <c r="S24" s="776"/>
      <c r="T24" s="776"/>
      <c r="U24" s="776"/>
      <c r="V24" s="776"/>
      <c r="W24" s="776"/>
      <c r="X24" s="776"/>
      <c r="Y24" s="776"/>
      <c r="Z24" s="776"/>
      <c r="AA24" s="776"/>
      <c r="AB24" s="776"/>
      <c r="AC24" s="776"/>
      <c r="AD24" s="776"/>
      <c r="AE24" s="776"/>
      <c r="AF24" s="776"/>
      <c r="AG24" s="776"/>
      <c r="AH24" s="777"/>
      <c r="AI24" s="82"/>
    </row>
    <row r="25" spans="1:35" ht="15.75">
      <c r="A25" s="769" t="s">
        <v>207</v>
      </c>
      <c r="B25" s="770"/>
      <c r="C25" s="770"/>
      <c r="D25" s="770"/>
      <c r="E25" s="770"/>
      <c r="F25" s="770"/>
      <c r="G25" s="770"/>
      <c r="H25" s="770"/>
      <c r="I25" s="770"/>
      <c r="J25" s="770"/>
      <c r="K25" s="770"/>
      <c r="L25" s="770"/>
      <c r="M25" s="770"/>
      <c r="N25" s="770"/>
      <c r="O25" s="771">
        <v>1</v>
      </c>
      <c r="P25" s="771"/>
      <c r="Q25" s="771"/>
      <c r="R25" s="771"/>
      <c r="S25" s="771"/>
      <c r="T25" s="771"/>
      <c r="U25" s="771"/>
      <c r="V25" s="771"/>
      <c r="W25" s="771"/>
      <c r="X25" s="771"/>
      <c r="Y25" s="771"/>
      <c r="Z25" s="771"/>
      <c r="AA25" s="771"/>
      <c r="AB25" s="771"/>
      <c r="AC25" s="771"/>
      <c r="AD25" s="771"/>
      <c r="AE25" s="771"/>
      <c r="AF25" s="771"/>
      <c r="AG25" s="771"/>
      <c r="AH25" s="772"/>
      <c r="AI25" s="82"/>
    </row>
    <row r="26" spans="1:35" ht="15.75">
      <c r="A26" s="778" t="s">
        <v>208</v>
      </c>
      <c r="B26" s="779"/>
      <c r="C26" s="779"/>
      <c r="D26" s="779"/>
      <c r="E26" s="779"/>
      <c r="F26" s="779"/>
      <c r="G26" s="779"/>
      <c r="H26" s="779"/>
      <c r="I26" s="779"/>
      <c r="J26" s="779"/>
      <c r="K26" s="779"/>
      <c r="L26" s="779"/>
      <c r="M26" s="779"/>
      <c r="N26" s="779"/>
      <c r="O26" s="765">
        <v>2</v>
      </c>
      <c r="P26" s="765"/>
      <c r="Q26" s="765"/>
      <c r="R26" s="765"/>
      <c r="S26" s="765"/>
      <c r="T26" s="765"/>
      <c r="U26" s="765"/>
      <c r="V26" s="765"/>
      <c r="W26" s="765"/>
      <c r="X26" s="765"/>
      <c r="Y26" s="765"/>
      <c r="Z26" s="765"/>
      <c r="AA26" s="765"/>
      <c r="AB26" s="765"/>
      <c r="AC26" s="765"/>
      <c r="AD26" s="765"/>
      <c r="AE26" s="765"/>
      <c r="AF26" s="765"/>
      <c r="AG26" s="765"/>
      <c r="AH26" s="766"/>
      <c r="AI26" s="82"/>
    </row>
    <row r="27" spans="1:35" ht="15.75">
      <c r="A27" s="769" t="s">
        <v>209</v>
      </c>
      <c r="B27" s="770"/>
      <c r="C27" s="770"/>
      <c r="D27" s="770"/>
      <c r="E27" s="770"/>
      <c r="F27" s="770"/>
      <c r="G27" s="770"/>
      <c r="H27" s="770"/>
      <c r="I27" s="770"/>
      <c r="J27" s="770"/>
      <c r="K27" s="770"/>
      <c r="L27" s="770"/>
      <c r="M27" s="770"/>
      <c r="N27" s="770"/>
      <c r="O27" s="771">
        <v>3</v>
      </c>
      <c r="P27" s="771"/>
      <c r="Q27" s="771"/>
      <c r="R27" s="771"/>
      <c r="S27" s="771"/>
      <c r="T27" s="771"/>
      <c r="U27" s="771"/>
      <c r="V27" s="771"/>
      <c r="W27" s="771"/>
      <c r="X27" s="771"/>
      <c r="Y27" s="771"/>
      <c r="Z27" s="771"/>
      <c r="AA27" s="771"/>
      <c r="AB27" s="771"/>
      <c r="AC27" s="771"/>
      <c r="AD27" s="771"/>
      <c r="AE27" s="771"/>
      <c r="AF27" s="771"/>
      <c r="AG27" s="771"/>
      <c r="AH27" s="772"/>
      <c r="AI27" s="82"/>
    </row>
    <row r="28" spans="1:35" ht="15.75">
      <c r="A28" s="773" t="s">
        <v>210</v>
      </c>
      <c r="B28" s="774"/>
      <c r="C28" s="774"/>
      <c r="D28" s="774"/>
      <c r="E28" s="774"/>
      <c r="F28" s="774"/>
      <c r="G28" s="774"/>
      <c r="H28" s="774"/>
      <c r="I28" s="774"/>
      <c r="J28" s="774"/>
      <c r="K28" s="774"/>
      <c r="L28" s="774"/>
      <c r="M28" s="774"/>
      <c r="N28" s="774"/>
      <c r="O28" s="765">
        <v>4</v>
      </c>
      <c r="P28" s="765"/>
      <c r="Q28" s="765"/>
      <c r="R28" s="765"/>
      <c r="S28" s="765"/>
      <c r="T28" s="765"/>
      <c r="U28" s="765"/>
      <c r="V28" s="765"/>
      <c r="W28" s="765"/>
      <c r="X28" s="765"/>
      <c r="Y28" s="765"/>
      <c r="Z28" s="765"/>
      <c r="AA28" s="765"/>
      <c r="AB28" s="765"/>
      <c r="AC28" s="765"/>
      <c r="AD28" s="765"/>
      <c r="AE28" s="765"/>
      <c r="AF28" s="765"/>
      <c r="AG28" s="765"/>
      <c r="AH28" s="766"/>
      <c r="AI28" s="82"/>
    </row>
    <row r="29" spans="1:35">
      <c r="A29" s="71"/>
      <c r="B29" s="69"/>
      <c r="C29" s="70"/>
      <c r="D29" s="96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97"/>
      <c r="AI29" s="82"/>
    </row>
    <row r="30" spans="1:35">
      <c r="A30" s="71" t="s">
        <v>211</v>
      </c>
      <c r="B30" s="69"/>
      <c r="C30" s="70"/>
      <c r="D30" s="96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97"/>
      <c r="AI30" s="82"/>
    </row>
    <row r="31" spans="1:35">
      <c r="A31" s="71"/>
      <c r="B31" s="69"/>
      <c r="C31" s="70"/>
      <c r="D31" s="96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97"/>
      <c r="AI31" s="82"/>
    </row>
    <row r="32" spans="1:35">
      <c r="A32" s="98" t="s">
        <v>212</v>
      </c>
      <c r="B32" s="69"/>
      <c r="C32" s="70"/>
      <c r="D32" s="96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97"/>
      <c r="AI32" s="82"/>
    </row>
    <row r="33" spans="1:35">
      <c r="A33" s="71" t="s">
        <v>213</v>
      </c>
      <c r="B33" s="69"/>
      <c r="C33" s="70"/>
      <c r="D33" s="96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97"/>
      <c r="AI33" s="82"/>
    </row>
    <row r="34" spans="1:35">
      <c r="A34" s="71" t="s">
        <v>214</v>
      </c>
      <c r="B34" s="69"/>
      <c r="C34" s="70"/>
      <c r="D34" s="96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97"/>
      <c r="AI34" s="82"/>
    </row>
    <row r="35" spans="1:35">
      <c r="A35" s="71"/>
      <c r="B35" s="69"/>
      <c r="C35" s="70"/>
      <c r="D35" s="96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97"/>
      <c r="AI35" s="82"/>
    </row>
    <row r="36" spans="1:35">
      <c r="A36" s="98" t="s">
        <v>215</v>
      </c>
      <c r="B36" s="69"/>
      <c r="C36" s="70"/>
      <c r="D36" s="96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97"/>
      <c r="AI36" s="82"/>
    </row>
    <row r="37" spans="1:35">
      <c r="A37" s="71" t="s">
        <v>216</v>
      </c>
      <c r="B37" s="69"/>
      <c r="C37" s="70"/>
      <c r="D37" s="96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97"/>
      <c r="AI37" s="82"/>
    </row>
    <row r="38" spans="1:35">
      <c r="A38" s="71" t="s">
        <v>217</v>
      </c>
      <c r="B38" s="69"/>
      <c r="C38" s="70"/>
      <c r="D38" s="96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97"/>
      <c r="AI38" s="82"/>
    </row>
    <row r="39" spans="1:35">
      <c r="A39" s="71"/>
      <c r="B39" s="69"/>
      <c r="C39" s="70"/>
      <c r="D39" s="96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97"/>
      <c r="AI39" s="82"/>
    </row>
    <row r="40" spans="1:35">
      <c r="A40" s="71" t="s">
        <v>218</v>
      </c>
      <c r="B40" s="69"/>
      <c r="C40" s="70"/>
      <c r="D40" s="96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97"/>
      <c r="AI40" s="82"/>
    </row>
    <row r="41" spans="1:35">
      <c r="A41" s="71" t="s">
        <v>219</v>
      </c>
      <c r="B41" s="69"/>
      <c r="C41" s="70"/>
      <c r="D41" s="96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97"/>
      <c r="AI41" s="82"/>
    </row>
    <row r="42" spans="1:35">
      <c r="A42" s="71"/>
      <c r="B42" s="69"/>
      <c r="C42" s="70"/>
      <c r="D42" s="96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97"/>
      <c r="AI42" s="82"/>
    </row>
    <row r="43" spans="1:35">
      <c r="A43" s="71" t="s">
        <v>220</v>
      </c>
      <c r="B43" s="69"/>
      <c r="C43" s="70"/>
      <c r="D43" s="96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97"/>
      <c r="AI43" s="82"/>
    </row>
    <row r="44" spans="1:35">
      <c r="A44" s="71" t="s">
        <v>221</v>
      </c>
      <c r="B44" s="69"/>
      <c r="C44" s="70"/>
      <c r="D44" s="96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97"/>
      <c r="AI44" s="82"/>
    </row>
    <row r="45" spans="1:35">
      <c r="A45" s="71" t="s">
        <v>222</v>
      </c>
      <c r="B45" s="69"/>
      <c r="C45" s="70"/>
      <c r="D45" s="96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97"/>
      <c r="AI45" s="82"/>
    </row>
    <row r="46" spans="1:35">
      <c r="A46" s="71"/>
      <c r="B46" s="69"/>
      <c r="C46" s="70"/>
      <c r="D46" s="96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97"/>
      <c r="AI46" s="82"/>
    </row>
    <row r="47" spans="1:35">
      <c r="A47" s="99" t="s">
        <v>223</v>
      </c>
      <c r="B47" s="69"/>
      <c r="C47" s="70"/>
      <c r="D47" s="96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97"/>
      <c r="AI47" s="82"/>
    </row>
    <row r="48" spans="1:35">
      <c r="A48" s="71"/>
      <c r="B48" s="69"/>
      <c r="C48" s="70"/>
      <c r="D48" s="96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97"/>
      <c r="AI48" s="82"/>
    </row>
    <row r="49" spans="1:35">
      <c r="A49" s="98" t="s">
        <v>224</v>
      </c>
      <c r="B49" s="69"/>
      <c r="C49" s="70"/>
      <c r="D49" s="96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97"/>
      <c r="AI49" s="82"/>
    </row>
    <row r="50" spans="1:35">
      <c r="A50" s="753" t="s">
        <v>225</v>
      </c>
      <c r="B50" s="754"/>
      <c r="C50" s="754"/>
      <c r="D50" s="754"/>
      <c r="E50" s="754"/>
      <c r="F50" s="754"/>
      <c r="G50" s="754"/>
      <c r="H50" s="754"/>
      <c r="I50" s="754"/>
      <c r="J50" s="754"/>
      <c r="K50" s="754"/>
      <c r="L50" s="754"/>
      <c r="M50" s="754"/>
      <c r="N50" s="754"/>
      <c r="O50" s="756" t="s">
        <v>226</v>
      </c>
      <c r="P50" s="756"/>
      <c r="Q50" s="756"/>
      <c r="R50" s="756"/>
      <c r="S50" s="756"/>
      <c r="T50" s="756"/>
      <c r="U50" s="756"/>
      <c r="V50" s="756"/>
      <c r="W50" s="756"/>
      <c r="X50" s="756"/>
      <c r="Y50" s="756"/>
      <c r="Z50" s="756"/>
      <c r="AA50" s="756"/>
      <c r="AB50" s="756"/>
      <c r="AC50" s="756"/>
      <c r="AD50" s="756"/>
      <c r="AE50" s="756"/>
      <c r="AF50" s="756"/>
      <c r="AG50" s="756"/>
      <c r="AH50" s="757"/>
      <c r="AI50" s="82"/>
    </row>
    <row r="51" spans="1:35">
      <c r="A51" s="758" t="s">
        <v>227</v>
      </c>
      <c r="B51" s="759"/>
      <c r="C51" s="759"/>
      <c r="D51" s="759"/>
      <c r="E51" s="759"/>
      <c r="F51" s="759"/>
      <c r="G51" s="759"/>
      <c r="H51" s="759"/>
      <c r="I51" s="759"/>
      <c r="J51" s="759"/>
      <c r="K51" s="759"/>
      <c r="L51" s="759"/>
      <c r="M51" s="759"/>
      <c r="N51" s="759"/>
      <c r="O51" s="760" t="s">
        <v>228</v>
      </c>
      <c r="P51" s="761"/>
      <c r="Q51" s="761"/>
      <c r="R51" s="761"/>
      <c r="S51" s="761"/>
      <c r="T51" s="761"/>
      <c r="U51" s="761"/>
      <c r="V51" s="761"/>
      <c r="W51" s="761"/>
      <c r="X51" s="761"/>
      <c r="Y51" s="761"/>
      <c r="Z51" s="761"/>
      <c r="AA51" s="761"/>
      <c r="AB51" s="761"/>
      <c r="AC51" s="761"/>
      <c r="AD51" s="761"/>
      <c r="AE51" s="761"/>
      <c r="AF51" s="761"/>
      <c r="AG51" s="761"/>
      <c r="AH51" s="762"/>
      <c r="AI51" s="82"/>
    </row>
    <row r="52" spans="1:35">
      <c r="A52" s="763" t="s">
        <v>229</v>
      </c>
      <c r="B52" s="764"/>
      <c r="C52" s="764"/>
      <c r="D52" s="764"/>
      <c r="E52" s="764"/>
      <c r="F52" s="764"/>
      <c r="G52" s="764"/>
      <c r="H52" s="764"/>
      <c r="I52" s="764"/>
      <c r="J52" s="764"/>
      <c r="K52" s="764"/>
      <c r="L52" s="764"/>
      <c r="M52" s="764"/>
      <c r="N52" s="764"/>
      <c r="O52" s="765" t="s">
        <v>230</v>
      </c>
      <c r="P52" s="765"/>
      <c r="Q52" s="765"/>
      <c r="R52" s="765"/>
      <c r="S52" s="765"/>
      <c r="T52" s="765"/>
      <c r="U52" s="765"/>
      <c r="V52" s="765"/>
      <c r="W52" s="765"/>
      <c r="X52" s="765"/>
      <c r="Y52" s="765"/>
      <c r="Z52" s="765"/>
      <c r="AA52" s="765"/>
      <c r="AB52" s="765"/>
      <c r="AC52" s="765"/>
      <c r="AD52" s="765"/>
      <c r="AE52" s="765"/>
      <c r="AF52" s="765"/>
      <c r="AG52" s="765"/>
      <c r="AH52" s="766"/>
      <c r="AI52" s="82"/>
    </row>
    <row r="53" spans="1:35">
      <c r="A53" s="738" t="s">
        <v>231</v>
      </c>
      <c r="B53" s="739"/>
      <c r="C53" s="739"/>
      <c r="D53" s="739"/>
      <c r="E53" s="739"/>
      <c r="F53" s="739"/>
      <c r="G53" s="739"/>
      <c r="H53" s="739"/>
      <c r="I53" s="739"/>
      <c r="J53" s="739"/>
      <c r="K53" s="739"/>
      <c r="L53" s="739"/>
      <c r="M53" s="739"/>
      <c r="N53" s="739"/>
      <c r="O53" s="767" t="s">
        <v>232</v>
      </c>
      <c r="P53" s="767"/>
      <c r="Q53" s="767"/>
      <c r="R53" s="767"/>
      <c r="S53" s="767"/>
      <c r="T53" s="767"/>
      <c r="U53" s="767"/>
      <c r="V53" s="767"/>
      <c r="W53" s="767"/>
      <c r="X53" s="767"/>
      <c r="Y53" s="767"/>
      <c r="Z53" s="767"/>
      <c r="AA53" s="767"/>
      <c r="AB53" s="767"/>
      <c r="AC53" s="767"/>
      <c r="AD53" s="767"/>
      <c r="AE53" s="767"/>
      <c r="AF53" s="767"/>
      <c r="AG53" s="767"/>
      <c r="AH53" s="768"/>
      <c r="AI53" s="82"/>
    </row>
    <row r="54" spans="1:35">
      <c r="A54" s="749" t="s">
        <v>233</v>
      </c>
      <c r="B54" s="750"/>
      <c r="C54" s="750"/>
      <c r="D54" s="750"/>
      <c r="E54" s="750"/>
      <c r="F54" s="750"/>
      <c r="G54" s="750"/>
      <c r="H54" s="750"/>
      <c r="I54" s="750"/>
      <c r="J54" s="750"/>
      <c r="K54" s="750"/>
      <c r="L54" s="750"/>
      <c r="M54" s="750"/>
      <c r="N54" s="750"/>
      <c r="O54" s="751" t="s">
        <v>234</v>
      </c>
      <c r="P54" s="751"/>
      <c r="Q54" s="751"/>
      <c r="R54" s="751"/>
      <c r="S54" s="751"/>
      <c r="T54" s="751"/>
      <c r="U54" s="751"/>
      <c r="V54" s="751"/>
      <c r="W54" s="751"/>
      <c r="X54" s="751"/>
      <c r="Y54" s="751"/>
      <c r="Z54" s="751"/>
      <c r="AA54" s="751"/>
      <c r="AB54" s="751"/>
      <c r="AC54" s="751"/>
      <c r="AD54" s="751"/>
      <c r="AE54" s="751"/>
      <c r="AF54" s="751"/>
      <c r="AG54" s="751"/>
      <c r="AH54" s="752"/>
      <c r="AI54" s="82"/>
    </row>
    <row r="55" spans="1:35">
      <c r="A55" s="100"/>
      <c r="B55" s="101"/>
      <c r="C55" s="102"/>
      <c r="D55" s="103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4"/>
      <c r="AI55" s="82"/>
    </row>
    <row r="56" spans="1:35">
      <c r="A56" s="100"/>
      <c r="B56" s="101"/>
      <c r="C56" s="102"/>
      <c r="D56" s="103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102"/>
      <c r="AE56" s="102"/>
      <c r="AF56" s="102"/>
      <c r="AG56" s="102"/>
      <c r="AH56" s="104"/>
      <c r="AI56" s="82"/>
    </row>
    <row r="57" spans="1:35">
      <c r="A57" s="753" t="s">
        <v>235</v>
      </c>
      <c r="B57" s="754"/>
      <c r="C57" s="754"/>
      <c r="D57" s="754"/>
      <c r="E57" s="754"/>
      <c r="F57" s="754"/>
      <c r="G57" s="754"/>
      <c r="H57" s="754"/>
      <c r="I57" s="754"/>
      <c r="J57" s="754"/>
      <c r="K57" s="754"/>
      <c r="L57" s="754"/>
      <c r="M57" s="754"/>
      <c r="N57" s="754"/>
      <c r="O57" s="754"/>
      <c r="P57" s="754"/>
      <c r="Q57" s="754"/>
      <c r="R57" s="754"/>
      <c r="S57" s="754"/>
      <c r="T57" s="754"/>
      <c r="U57" s="754"/>
      <c r="V57" s="754"/>
      <c r="W57" s="754"/>
      <c r="X57" s="754"/>
      <c r="Y57" s="754"/>
      <c r="Z57" s="754"/>
      <c r="AA57" s="754"/>
      <c r="AB57" s="754"/>
      <c r="AC57" s="754"/>
      <c r="AD57" s="754"/>
      <c r="AE57" s="754"/>
      <c r="AF57" s="754"/>
      <c r="AG57" s="754"/>
      <c r="AH57" s="755"/>
      <c r="AI57" s="82"/>
    </row>
    <row r="58" spans="1:35">
      <c r="A58" s="753" t="s">
        <v>236</v>
      </c>
      <c r="B58" s="754"/>
      <c r="C58" s="754"/>
      <c r="D58" s="754"/>
      <c r="E58" s="754"/>
      <c r="F58" s="756" t="s">
        <v>237</v>
      </c>
      <c r="G58" s="756"/>
      <c r="H58" s="756"/>
      <c r="I58" s="756"/>
      <c r="J58" s="756"/>
      <c r="K58" s="756"/>
      <c r="L58" s="756"/>
      <c r="M58" s="756"/>
      <c r="N58" s="756"/>
      <c r="O58" s="756"/>
      <c r="P58" s="756"/>
      <c r="Q58" s="756"/>
      <c r="R58" s="756"/>
      <c r="S58" s="756"/>
      <c r="T58" s="756"/>
      <c r="U58" s="756" t="s">
        <v>238</v>
      </c>
      <c r="V58" s="756"/>
      <c r="W58" s="756"/>
      <c r="X58" s="756"/>
      <c r="Y58" s="756"/>
      <c r="Z58" s="756"/>
      <c r="AA58" s="756"/>
      <c r="AB58" s="756"/>
      <c r="AC58" s="756"/>
      <c r="AD58" s="756"/>
      <c r="AE58" s="756"/>
      <c r="AF58" s="756"/>
      <c r="AG58" s="756"/>
      <c r="AH58" s="757"/>
      <c r="AI58" s="82"/>
    </row>
    <row r="59" spans="1:35">
      <c r="A59" s="738" t="s">
        <v>239</v>
      </c>
      <c r="B59" s="739"/>
      <c r="C59" s="739"/>
      <c r="D59" s="739"/>
      <c r="E59" s="739"/>
      <c r="F59" s="740" t="s">
        <v>240</v>
      </c>
      <c r="G59" s="741"/>
      <c r="H59" s="741"/>
      <c r="I59" s="741"/>
      <c r="J59" s="741"/>
      <c r="K59" s="741"/>
      <c r="L59" s="741"/>
      <c r="M59" s="741"/>
      <c r="N59" s="741"/>
      <c r="O59" s="741"/>
      <c r="P59" s="741"/>
      <c r="Q59" s="741"/>
      <c r="R59" s="741"/>
      <c r="S59" s="741"/>
      <c r="T59" s="742"/>
      <c r="U59" s="743" t="s">
        <v>241</v>
      </c>
      <c r="V59" s="744"/>
      <c r="W59" s="744"/>
      <c r="X59" s="744"/>
      <c r="Y59" s="744"/>
      <c r="Z59" s="744"/>
      <c r="AA59" s="744"/>
      <c r="AB59" s="744"/>
      <c r="AC59" s="744"/>
      <c r="AD59" s="744"/>
      <c r="AE59" s="744"/>
      <c r="AF59" s="744"/>
      <c r="AG59" s="744"/>
      <c r="AH59" s="745"/>
      <c r="AI59" s="82"/>
    </row>
    <row r="60" spans="1:35">
      <c r="A60" s="100"/>
      <c r="B60" s="101"/>
      <c r="C60" s="102"/>
      <c r="D60" s="103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4"/>
      <c r="AI60" s="82"/>
    </row>
    <row r="61" spans="1:35" ht="15.75">
      <c r="A61" s="732" t="s">
        <v>242</v>
      </c>
      <c r="B61" s="733"/>
      <c r="C61" s="733"/>
      <c r="D61" s="733"/>
      <c r="E61" s="733"/>
      <c r="F61" s="733"/>
      <c r="G61" s="733"/>
      <c r="H61" s="733"/>
      <c r="I61" s="733"/>
      <c r="J61" s="733"/>
      <c r="K61" s="733"/>
      <c r="L61" s="733"/>
      <c r="M61" s="733"/>
      <c r="N61" s="733"/>
      <c r="O61" s="733"/>
      <c r="P61" s="733"/>
      <c r="Q61" s="733"/>
      <c r="R61" s="733"/>
      <c r="S61" s="733"/>
      <c r="T61" s="733"/>
      <c r="U61" s="733"/>
      <c r="V61" s="733"/>
      <c r="W61" s="733"/>
      <c r="X61" s="733"/>
      <c r="Y61" s="733"/>
      <c r="Z61" s="733"/>
      <c r="AA61" s="733"/>
      <c r="AB61" s="733"/>
      <c r="AC61" s="733"/>
      <c r="AD61" s="733"/>
      <c r="AE61" s="733"/>
      <c r="AF61" s="733"/>
      <c r="AG61" s="733"/>
      <c r="AH61" s="734"/>
      <c r="AI61" s="82"/>
    </row>
    <row r="62" spans="1:35">
      <c r="A62" s="100"/>
      <c r="B62" s="101"/>
      <c r="C62" s="102"/>
      <c r="D62" s="103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  <c r="AD62" s="102"/>
      <c r="AE62" s="102"/>
      <c r="AF62" s="102"/>
      <c r="AG62" s="102"/>
      <c r="AH62" s="104"/>
      <c r="AI62" s="82"/>
    </row>
    <row r="63" spans="1:35">
      <c r="A63" s="100"/>
      <c r="B63" s="101"/>
      <c r="C63" s="102"/>
      <c r="D63" s="103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4"/>
      <c r="AI63" s="82"/>
    </row>
    <row r="64" spans="1:35">
      <c r="A64" s="100"/>
      <c r="B64" s="101"/>
      <c r="C64" s="102"/>
      <c r="D64" s="103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  <c r="AD64" s="102"/>
      <c r="AE64" s="102"/>
      <c r="AF64" s="102"/>
      <c r="AG64" s="102"/>
      <c r="AH64" s="104"/>
      <c r="AI64" s="82"/>
    </row>
    <row r="65" spans="1:35">
      <c r="A65" s="100"/>
      <c r="B65" s="101"/>
      <c r="C65" s="102"/>
      <c r="D65" s="103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4"/>
      <c r="AI65" s="82"/>
    </row>
    <row r="66" spans="1:35">
      <c r="A66" s="100"/>
      <c r="B66" s="101"/>
      <c r="C66" s="102"/>
      <c r="D66" s="103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4"/>
      <c r="AI66" s="82"/>
    </row>
    <row r="67" spans="1:35">
      <c r="A67" s="100"/>
      <c r="B67" s="101"/>
      <c r="C67" s="102"/>
      <c r="D67" s="103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4"/>
      <c r="AI67" s="82"/>
    </row>
    <row r="68" spans="1:35">
      <c r="A68" s="100"/>
      <c r="B68" s="101"/>
      <c r="C68" s="102"/>
      <c r="D68" s="103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4"/>
      <c r="AI68" s="82"/>
    </row>
    <row r="69" spans="1:35">
      <c r="A69" s="100"/>
      <c r="B69" s="101"/>
      <c r="C69" s="102"/>
      <c r="D69" s="103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4"/>
      <c r="AI69" s="82"/>
    </row>
    <row r="70" spans="1:35">
      <c r="A70" s="100"/>
      <c r="B70" s="101"/>
      <c r="C70" s="102"/>
      <c r="D70" s="103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4"/>
      <c r="AI70" s="82"/>
    </row>
    <row r="71" spans="1:35">
      <c r="A71" s="100"/>
      <c r="B71" s="101"/>
      <c r="C71" s="102"/>
      <c r="D71" s="103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4"/>
      <c r="AI71" s="82"/>
    </row>
    <row r="72" spans="1:35">
      <c r="A72" s="100"/>
      <c r="B72" s="101"/>
      <c r="C72" s="102"/>
      <c r="D72" s="103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4"/>
      <c r="AI72" s="82"/>
    </row>
    <row r="73" spans="1:35">
      <c r="A73" s="100"/>
      <c r="B73" s="101"/>
      <c r="C73" s="102"/>
      <c r="D73" s="103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4"/>
      <c r="AI73" s="82"/>
    </row>
    <row r="74" spans="1:35">
      <c r="A74" s="100"/>
      <c r="B74" s="101"/>
      <c r="C74" s="102"/>
      <c r="D74" s="103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4"/>
      <c r="AI74" s="82"/>
    </row>
    <row r="75" spans="1:35">
      <c r="A75" s="100"/>
      <c r="B75" s="101"/>
      <c r="C75" s="102"/>
      <c r="D75" s="103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4"/>
      <c r="AI75" s="82"/>
    </row>
    <row r="76" spans="1:35">
      <c r="A76" s="100"/>
      <c r="B76" s="101"/>
      <c r="C76" s="102"/>
      <c r="D76" s="103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4"/>
      <c r="AI76" s="82"/>
    </row>
    <row r="77" spans="1:35">
      <c r="A77" s="100"/>
      <c r="B77" s="101"/>
      <c r="C77" s="102"/>
      <c r="D77" s="103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4"/>
      <c r="AI77" s="82"/>
    </row>
    <row r="78" spans="1:35">
      <c r="A78" s="100"/>
      <c r="B78" s="101"/>
      <c r="C78" s="102"/>
      <c r="D78" s="103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4"/>
      <c r="AI78" s="82"/>
    </row>
    <row r="79" spans="1:35">
      <c r="A79" s="100"/>
      <c r="B79" s="101"/>
      <c r="C79" s="102"/>
      <c r="D79" s="103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4"/>
      <c r="AI79" s="82"/>
    </row>
    <row r="80" spans="1:35">
      <c r="A80" s="100"/>
      <c r="B80" s="101"/>
      <c r="C80" s="102"/>
      <c r="D80" s="103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4"/>
      <c r="AI80" s="82"/>
    </row>
    <row r="81" spans="1:35">
      <c r="A81" s="100"/>
      <c r="B81" s="101"/>
      <c r="C81" s="102"/>
      <c r="D81" s="103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4"/>
      <c r="AI81" s="82"/>
    </row>
    <row r="82" spans="1:35">
      <c r="A82" s="100"/>
      <c r="B82" s="101"/>
      <c r="C82" s="102"/>
      <c r="D82" s="103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4"/>
      <c r="AI82" s="82"/>
    </row>
    <row r="83" spans="1:35">
      <c r="A83" s="100"/>
      <c r="B83" s="101"/>
      <c r="C83" s="102"/>
      <c r="D83" s="103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4"/>
      <c r="AI83" s="82"/>
    </row>
    <row r="84" spans="1:35">
      <c r="A84" s="100"/>
      <c r="B84" s="101"/>
      <c r="C84" s="102"/>
      <c r="D84" s="103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4"/>
      <c r="AI84" s="82"/>
    </row>
    <row r="85" spans="1:35">
      <c r="A85" s="100"/>
      <c r="B85" s="101"/>
      <c r="C85" s="102"/>
      <c r="D85" s="103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4"/>
      <c r="AI85" s="82"/>
    </row>
    <row r="86" spans="1:35">
      <c r="A86" s="100"/>
      <c r="B86" s="101"/>
      <c r="C86" s="102"/>
      <c r="D86" s="103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4"/>
      <c r="AI86" s="82"/>
    </row>
    <row r="87" spans="1:35">
      <c r="A87" s="100"/>
      <c r="B87" s="101"/>
      <c r="C87" s="102"/>
      <c r="D87" s="103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4"/>
      <c r="AI87" s="82"/>
    </row>
    <row r="88" spans="1:35">
      <c r="A88" s="100"/>
      <c r="B88" s="101"/>
      <c r="C88" s="102"/>
      <c r="D88" s="103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4"/>
      <c r="AI88" s="82"/>
    </row>
    <row r="89" spans="1:35">
      <c r="A89" s="100"/>
      <c r="B89" s="101"/>
      <c r="C89" s="102"/>
      <c r="D89" s="103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4"/>
      <c r="AI89" s="82"/>
    </row>
    <row r="90" spans="1:35">
      <c r="A90" s="100"/>
      <c r="B90" s="101"/>
      <c r="C90" s="102"/>
      <c r="D90" s="103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4"/>
      <c r="AI90" s="82"/>
    </row>
    <row r="91" spans="1:35">
      <c r="A91" s="100"/>
      <c r="B91" s="101"/>
      <c r="C91" s="102"/>
      <c r="D91" s="103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4"/>
      <c r="AI91" s="82"/>
    </row>
    <row r="92" spans="1:35">
      <c r="A92" s="100"/>
      <c r="B92" s="101"/>
      <c r="C92" s="102"/>
      <c r="D92" s="103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4"/>
      <c r="AI92" s="82"/>
    </row>
    <row r="93" spans="1:35">
      <c r="A93" s="100"/>
      <c r="B93" s="101"/>
      <c r="C93" s="102"/>
      <c r="D93" s="103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4"/>
      <c r="AI93" s="82"/>
    </row>
    <row r="94" spans="1:35">
      <c r="A94" s="100"/>
      <c r="B94" s="101"/>
      <c r="C94" s="102"/>
      <c r="D94" s="103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4"/>
      <c r="AI94" s="82"/>
    </row>
    <row r="95" spans="1:35">
      <c r="A95" s="100"/>
      <c r="B95" s="101"/>
      <c r="C95" s="102"/>
      <c r="D95" s="103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4"/>
      <c r="AI95" s="82"/>
    </row>
    <row r="96" spans="1:35">
      <c r="A96" s="100"/>
      <c r="B96" s="101"/>
      <c r="C96" s="102"/>
      <c r="D96" s="103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4"/>
      <c r="AI96" s="82"/>
    </row>
    <row r="97" spans="1:35">
      <c r="A97" s="100"/>
      <c r="B97" s="101"/>
      <c r="C97" s="102"/>
      <c r="D97" s="103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4"/>
      <c r="AI97" s="82"/>
    </row>
    <row r="98" spans="1:35">
      <c r="A98" s="100"/>
      <c r="B98" s="101"/>
      <c r="C98" s="102"/>
      <c r="D98" s="103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4"/>
      <c r="AI98" s="82"/>
    </row>
    <row r="99" spans="1:35">
      <c r="A99" s="746" t="s">
        <v>243</v>
      </c>
      <c r="B99" s="747" t="s">
        <v>244</v>
      </c>
      <c r="C99" s="747"/>
      <c r="D99" s="747"/>
      <c r="E99" s="747"/>
      <c r="F99" s="747"/>
      <c r="G99" s="747"/>
      <c r="H99" s="747"/>
      <c r="I99" s="747"/>
      <c r="J99" s="747"/>
      <c r="K99" s="747"/>
      <c r="L99" s="747"/>
      <c r="M99" s="747"/>
      <c r="N99" s="747"/>
      <c r="O99" s="747"/>
      <c r="P99" s="747"/>
      <c r="Q99" s="747"/>
      <c r="R99" s="747"/>
      <c r="S99" s="747"/>
      <c r="T99" s="747"/>
      <c r="U99" s="747"/>
      <c r="V99" s="747"/>
      <c r="W99" s="747"/>
      <c r="X99" s="747"/>
      <c r="Y99" s="747"/>
      <c r="Z99" s="747"/>
      <c r="AA99" s="747"/>
      <c r="AB99" s="747"/>
      <c r="AC99" s="747"/>
      <c r="AD99" s="747"/>
      <c r="AE99" s="747"/>
      <c r="AF99" s="747"/>
      <c r="AG99" s="747"/>
      <c r="AH99" s="748"/>
      <c r="AI99" s="82"/>
    </row>
    <row r="100" spans="1:35">
      <c r="A100" s="746"/>
      <c r="B100" s="747" t="s">
        <v>245</v>
      </c>
      <c r="C100" s="747"/>
      <c r="D100" s="747"/>
      <c r="E100" s="747"/>
      <c r="F100" s="747"/>
      <c r="G100" s="747"/>
      <c r="H100" s="747"/>
      <c r="I100" s="747"/>
      <c r="J100" s="747"/>
      <c r="K100" s="747"/>
      <c r="L100" s="747"/>
      <c r="M100" s="747"/>
      <c r="N100" s="747"/>
      <c r="O100" s="747"/>
      <c r="P100" s="747"/>
      <c r="Q100" s="747"/>
      <c r="R100" s="747"/>
      <c r="S100" s="747"/>
      <c r="T100" s="747"/>
      <c r="U100" s="747"/>
      <c r="V100" s="747"/>
      <c r="W100" s="747"/>
      <c r="X100" s="747"/>
      <c r="Y100" s="747"/>
      <c r="Z100" s="747"/>
      <c r="AA100" s="747"/>
      <c r="AB100" s="747"/>
      <c r="AC100" s="747"/>
      <c r="AD100" s="747"/>
      <c r="AE100" s="747"/>
      <c r="AF100" s="747"/>
      <c r="AG100" s="747"/>
      <c r="AH100" s="748"/>
      <c r="AI100" s="82"/>
    </row>
    <row r="101" spans="1:35">
      <c r="A101" s="746"/>
      <c r="B101" s="747" t="s">
        <v>246</v>
      </c>
      <c r="C101" s="747"/>
      <c r="D101" s="747"/>
      <c r="E101" s="747"/>
      <c r="F101" s="747"/>
      <c r="G101" s="747"/>
      <c r="H101" s="747"/>
      <c r="I101" s="747"/>
      <c r="J101" s="747" t="s">
        <v>247</v>
      </c>
      <c r="K101" s="747"/>
      <c r="L101" s="747"/>
      <c r="M101" s="747"/>
      <c r="N101" s="747"/>
      <c r="O101" s="747"/>
      <c r="P101" s="747"/>
      <c r="Q101" s="747"/>
      <c r="R101" s="747"/>
      <c r="S101" s="747"/>
      <c r="T101" s="747"/>
      <c r="U101" s="747"/>
      <c r="V101" s="747" t="s">
        <v>248</v>
      </c>
      <c r="W101" s="747"/>
      <c r="X101" s="747"/>
      <c r="Y101" s="747"/>
      <c r="Z101" s="747"/>
      <c r="AA101" s="747"/>
      <c r="AB101" s="747"/>
      <c r="AC101" s="747"/>
      <c r="AD101" s="747"/>
      <c r="AE101" s="747"/>
      <c r="AF101" s="747"/>
      <c r="AG101" s="747"/>
      <c r="AH101" s="748"/>
      <c r="AI101" s="82"/>
    </row>
    <row r="102" spans="1:35">
      <c r="A102" s="105">
        <v>1</v>
      </c>
      <c r="B102" s="735" t="s">
        <v>249</v>
      </c>
      <c r="C102" s="735"/>
      <c r="D102" s="735"/>
      <c r="E102" s="735"/>
      <c r="F102" s="735"/>
      <c r="G102" s="735"/>
      <c r="H102" s="735"/>
      <c r="I102" s="735"/>
      <c r="J102" s="735" t="s">
        <v>250</v>
      </c>
      <c r="K102" s="735"/>
      <c r="L102" s="735"/>
      <c r="M102" s="735"/>
      <c r="N102" s="735"/>
      <c r="O102" s="735"/>
      <c r="P102" s="735"/>
      <c r="Q102" s="735"/>
      <c r="R102" s="735"/>
      <c r="S102" s="735"/>
      <c r="T102" s="735"/>
      <c r="U102" s="735"/>
      <c r="V102" s="736" t="s">
        <v>251</v>
      </c>
      <c r="W102" s="736"/>
      <c r="X102" s="736"/>
      <c r="Y102" s="736"/>
      <c r="Z102" s="736"/>
      <c r="AA102" s="736"/>
      <c r="AB102" s="736"/>
      <c r="AC102" s="736"/>
      <c r="AD102" s="736"/>
      <c r="AE102" s="736"/>
      <c r="AF102" s="736"/>
      <c r="AG102" s="736"/>
      <c r="AH102" s="737"/>
      <c r="AI102" s="82"/>
    </row>
    <row r="103" spans="1:35">
      <c r="A103" s="105">
        <v>2</v>
      </c>
      <c r="B103" s="735" t="s">
        <v>252</v>
      </c>
      <c r="C103" s="735"/>
      <c r="D103" s="735"/>
      <c r="E103" s="735"/>
      <c r="F103" s="735"/>
      <c r="G103" s="735"/>
      <c r="H103" s="735"/>
      <c r="I103" s="735"/>
      <c r="J103" s="735" t="s">
        <v>253</v>
      </c>
      <c r="K103" s="735"/>
      <c r="L103" s="735"/>
      <c r="M103" s="735"/>
      <c r="N103" s="735"/>
      <c r="O103" s="735"/>
      <c r="P103" s="735"/>
      <c r="Q103" s="735"/>
      <c r="R103" s="735"/>
      <c r="S103" s="735"/>
      <c r="T103" s="735"/>
      <c r="U103" s="735"/>
      <c r="V103" s="736" t="s">
        <v>254</v>
      </c>
      <c r="W103" s="736"/>
      <c r="X103" s="736"/>
      <c r="Y103" s="736"/>
      <c r="Z103" s="736"/>
      <c r="AA103" s="736"/>
      <c r="AB103" s="736"/>
      <c r="AC103" s="736"/>
      <c r="AD103" s="736"/>
      <c r="AE103" s="736"/>
      <c r="AF103" s="736"/>
      <c r="AG103" s="736"/>
      <c r="AH103" s="737"/>
      <c r="AI103" s="82"/>
    </row>
    <row r="104" spans="1:35">
      <c r="A104" s="105">
        <v>3</v>
      </c>
      <c r="B104" s="735" t="s">
        <v>255</v>
      </c>
      <c r="C104" s="735"/>
      <c r="D104" s="735"/>
      <c r="E104" s="735"/>
      <c r="F104" s="735"/>
      <c r="G104" s="735"/>
      <c r="H104" s="735"/>
      <c r="I104" s="735"/>
      <c r="J104" s="735" t="s">
        <v>256</v>
      </c>
      <c r="K104" s="735"/>
      <c r="L104" s="735"/>
      <c r="M104" s="735"/>
      <c r="N104" s="735"/>
      <c r="O104" s="735"/>
      <c r="P104" s="735"/>
      <c r="Q104" s="735"/>
      <c r="R104" s="735"/>
      <c r="S104" s="735"/>
      <c r="T104" s="735"/>
      <c r="U104" s="735"/>
      <c r="V104" s="736" t="s">
        <v>257</v>
      </c>
      <c r="W104" s="736"/>
      <c r="X104" s="736"/>
      <c r="Y104" s="736"/>
      <c r="Z104" s="736"/>
      <c r="AA104" s="736"/>
      <c r="AB104" s="736"/>
      <c r="AC104" s="736"/>
      <c r="AD104" s="736"/>
      <c r="AE104" s="736"/>
      <c r="AF104" s="736"/>
      <c r="AG104" s="736"/>
      <c r="AH104" s="737"/>
      <c r="AI104" s="82"/>
    </row>
    <row r="105" spans="1:35">
      <c r="A105" s="105">
        <v>4</v>
      </c>
      <c r="B105" s="735" t="s">
        <v>258</v>
      </c>
      <c r="C105" s="735"/>
      <c r="D105" s="735"/>
      <c r="E105" s="735"/>
      <c r="F105" s="735"/>
      <c r="G105" s="735"/>
      <c r="H105" s="735"/>
      <c r="I105" s="735"/>
      <c r="J105" s="735" t="s">
        <v>259</v>
      </c>
      <c r="K105" s="735"/>
      <c r="L105" s="735"/>
      <c r="M105" s="735"/>
      <c r="N105" s="735"/>
      <c r="O105" s="735"/>
      <c r="P105" s="735"/>
      <c r="Q105" s="735"/>
      <c r="R105" s="735"/>
      <c r="S105" s="735"/>
      <c r="T105" s="735"/>
      <c r="U105" s="735"/>
      <c r="V105" s="736" t="s">
        <v>260</v>
      </c>
      <c r="W105" s="736"/>
      <c r="X105" s="736"/>
      <c r="Y105" s="736"/>
      <c r="Z105" s="736"/>
      <c r="AA105" s="736"/>
      <c r="AB105" s="736"/>
      <c r="AC105" s="736"/>
      <c r="AD105" s="736"/>
      <c r="AE105" s="736"/>
      <c r="AF105" s="736"/>
      <c r="AG105" s="736"/>
      <c r="AH105" s="737"/>
      <c r="AI105" s="82"/>
    </row>
    <row r="106" spans="1:35">
      <c r="A106" s="105">
        <v>7</v>
      </c>
      <c r="B106" s="735" t="s">
        <v>261</v>
      </c>
      <c r="C106" s="735"/>
      <c r="D106" s="735"/>
      <c r="E106" s="735"/>
      <c r="F106" s="735"/>
      <c r="G106" s="735"/>
      <c r="H106" s="735"/>
      <c r="I106" s="735"/>
      <c r="J106" s="735" t="s">
        <v>262</v>
      </c>
      <c r="K106" s="735"/>
      <c r="L106" s="735"/>
      <c r="M106" s="735"/>
      <c r="N106" s="735"/>
      <c r="O106" s="735"/>
      <c r="P106" s="735"/>
      <c r="Q106" s="735"/>
      <c r="R106" s="735"/>
      <c r="S106" s="735"/>
      <c r="T106" s="735"/>
      <c r="U106" s="735"/>
      <c r="V106" s="736" t="s">
        <v>263</v>
      </c>
      <c r="W106" s="736"/>
      <c r="X106" s="736"/>
      <c r="Y106" s="736"/>
      <c r="Z106" s="736"/>
      <c r="AA106" s="736"/>
      <c r="AB106" s="736"/>
      <c r="AC106" s="736"/>
      <c r="AD106" s="736"/>
      <c r="AE106" s="736"/>
      <c r="AF106" s="736"/>
      <c r="AG106" s="736"/>
      <c r="AH106" s="737"/>
      <c r="AI106" s="82"/>
    </row>
    <row r="107" spans="1:35">
      <c r="A107" s="105">
        <v>8</v>
      </c>
      <c r="B107" s="735" t="s">
        <v>264</v>
      </c>
      <c r="C107" s="735"/>
      <c r="D107" s="735"/>
      <c r="E107" s="735"/>
      <c r="F107" s="735"/>
      <c r="G107" s="735"/>
      <c r="H107" s="735"/>
      <c r="I107" s="735"/>
      <c r="J107" s="735" t="s">
        <v>265</v>
      </c>
      <c r="K107" s="735"/>
      <c r="L107" s="735"/>
      <c r="M107" s="735"/>
      <c r="N107" s="735"/>
      <c r="O107" s="735"/>
      <c r="P107" s="735"/>
      <c r="Q107" s="735"/>
      <c r="R107" s="735"/>
      <c r="S107" s="735"/>
      <c r="T107" s="735"/>
      <c r="U107" s="735"/>
      <c r="V107" s="736" t="s">
        <v>266</v>
      </c>
      <c r="W107" s="736"/>
      <c r="X107" s="736"/>
      <c r="Y107" s="736"/>
      <c r="Z107" s="736"/>
      <c r="AA107" s="736"/>
      <c r="AB107" s="736"/>
      <c r="AC107" s="736"/>
      <c r="AD107" s="736"/>
      <c r="AE107" s="736"/>
      <c r="AF107" s="736"/>
      <c r="AG107" s="736"/>
      <c r="AH107" s="737"/>
      <c r="AI107" s="82"/>
    </row>
    <row r="108" spans="1:35">
      <c r="A108" s="105">
        <v>9</v>
      </c>
      <c r="B108" s="735" t="s">
        <v>267</v>
      </c>
      <c r="C108" s="735"/>
      <c r="D108" s="735"/>
      <c r="E108" s="735"/>
      <c r="F108" s="735"/>
      <c r="G108" s="735"/>
      <c r="H108" s="735"/>
      <c r="I108" s="735"/>
      <c r="J108" s="735" t="s">
        <v>267</v>
      </c>
      <c r="K108" s="735"/>
      <c r="L108" s="735"/>
      <c r="M108" s="735"/>
      <c r="N108" s="735"/>
      <c r="O108" s="735"/>
      <c r="P108" s="735"/>
      <c r="Q108" s="735"/>
      <c r="R108" s="735"/>
      <c r="S108" s="735"/>
      <c r="T108" s="735"/>
      <c r="U108" s="735"/>
      <c r="V108" s="736" t="s">
        <v>267</v>
      </c>
      <c r="W108" s="736"/>
      <c r="X108" s="736"/>
      <c r="Y108" s="736"/>
      <c r="Z108" s="736"/>
      <c r="AA108" s="736"/>
      <c r="AB108" s="736"/>
      <c r="AC108" s="736"/>
      <c r="AD108" s="736"/>
      <c r="AE108" s="736"/>
      <c r="AF108" s="736"/>
      <c r="AG108" s="736"/>
      <c r="AH108" s="737"/>
      <c r="AI108" s="82"/>
    </row>
    <row r="109" spans="1:35">
      <c r="A109" s="105">
        <v>10</v>
      </c>
      <c r="B109" s="735" t="s">
        <v>268</v>
      </c>
      <c r="C109" s="735"/>
      <c r="D109" s="735"/>
      <c r="E109" s="735"/>
      <c r="F109" s="735"/>
      <c r="G109" s="735"/>
      <c r="H109" s="735"/>
      <c r="I109" s="735"/>
      <c r="J109" s="735" t="s">
        <v>269</v>
      </c>
      <c r="K109" s="735"/>
      <c r="L109" s="735"/>
      <c r="M109" s="735"/>
      <c r="N109" s="735"/>
      <c r="O109" s="735"/>
      <c r="P109" s="735"/>
      <c r="Q109" s="735"/>
      <c r="R109" s="735"/>
      <c r="S109" s="735"/>
      <c r="T109" s="735"/>
      <c r="U109" s="735"/>
      <c r="V109" s="736" t="s">
        <v>270</v>
      </c>
      <c r="W109" s="736"/>
      <c r="X109" s="736"/>
      <c r="Y109" s="736"/>
      <c r="Z109" s="736"/>
      <c r="AA109" s="736"/>
      <c r="AB109" s="736"/>
      <c r="AC109" s="736"/>
      <c r="AD109" s="736"/>
      <c r="AE109" s="736"/>
      <c r="AF109" s="736"/>
      <c r="AG109" s="736"/>
      <c r="AH109" s="737"/>
      <c r="AI109" s="82"/>
    </row>
    <row r="110" spans="1:35">
      <c r="A110" s="106" t="s">
        <v>271</v>
      </c>
      <c r="B110" s="735" t="s">
        <v>272</v>
      </c>
      <c r="C110" s="735"/>
      <c r="D110" s="735"/>
      <c r="E110" s="735"/>
      <c r="F110" s="735"/>
      <c r="G110" s="735"/>
      <c r="H110" s="735"/>
      <c r="I110" s="735"/>
      <c r="J110" s="735" t="s">
        <v>273</v>
      </c>
      <c r="K110" s="735"/>
      <c r="L110" s="735"/>
      <c r="M110" s="735"/>
      <c r="N110" s="735"/>
      <c r="O110" s="735"/>
      <c r="P110" s="735"/>
      <c r="Q110" s="735"/>
      <c r="R110" s="735"/>
      <c r="S110" s="735"/>
      <c r="T110" s="735"/>
      <c r="U110" s="735"/>
      <c r="V110" s="736" t="s">
        <v>274</v>
      </c>
      <c r="W110" s="736"/>
      <c r="X110" s="736"/>
      <c r="Y110" s="736"/>
      <c r="Z110" s="736"/>
      <c r="AA110" s="736"/>
      <c r="AB110" s="736"/>
      <c r="AC110" s="736"/>
      <c r="AD110" s="736"/>
      <c r="AE110" s="736"/>
      <c r="AF110" s="736"/>
      <c r="AG110" s="736"/>
      <c r="AH110" s="737"/>
      <c r="AI110" s="82"/>
    </row>
    <row r="111" spans="1:35">
      <c r="A111" s="105">
        <v>5</v>
      </c>
      <c r="B111" s="735" t="s">
        <v>275</v>
      </c>
      <c r="C111" s="735"/>
      <c r="D111" s="735"/>
      <c r="E111" s="735"/>
      <c r="F111" s="735"/>
      <c r="G111" s="735"/>
      <c r="H111" s="735"/>
      <c r="I111" s="735"/>
      <c r="J111" s="735" t="s">
        <v>276</v>
      </c>
      <c r="K111" s="735"/>
      <c r="L111" s="735"/>
      <c r="M111" s="735"/>
      <c r="N111" s="735"/>
      <c r="O111" s="735"/>
      <c r="P111" s="735"/>
      <c r="Q111" s="735"/>
      <c r="R111" s="735"/>
      <c r="S111" s="735"/>
      <c r="T111" s="735"/>
      <c r="U111" s="735"/>
      <c r="V111" s="736" t="s">
        <v>277</v>
      </c>
      <c r="W111" s="736"/>
      <c r="X111" s="736"/>
      <c r="Y111" s="736"/>
      <c r="Z111" s="736"/>
      <c r="AA111" s="736"/>
      <c r="AB111" s="736"/>
      <c r="AC111" s="736"/>
      <c r="AD111" s="736"/>
      <c r="AE111" s="736"/>
      <c r="AF111" s="736"/>
      <c r="AG111" s="736"/>
      <c r="AH111" s="737"/>
      <c r="AI111" s="82"/>
    </row>
    <row r="112" spans="1:35">
      <c r="A112" s="729" t="s">
        <v>278</v>
      </c>
      <c r="B112" s="730"/>
      <c r="C112" s="730"/>
      <c r="D112" s="730"/>
      <c r="E112" s="730"/>
      <c r="F112" s="730"/>
      <c r="G112" s="730"/>
      <c r="H112" s="730"/>
      <c r="I112" s="730"/>
      <c r="J112" s="730"/>
      <c r="K112" s="730"/>
      <c r="L112" s="730"/>
      <c r="M112" s="730"/>
      <c r="N112" s="730"/>
      <c r="O112" s="730"/>
      <c r="P112" s="730"/>
      <c r="Q112" s="730"/>
      <c r="R112" s="730"/>
      <c r="S112" s="730"/>
      <c r="T112" s="730"/>
      <c r="U112" s="730"/>
      <c r="V112" s="730"/>
      <c r="W112" s="730"/>
      <c r="X112" s="730"/>
      <c r="Y112" s="730"/>
      <c r="Z112" s="730"/>
      <c r="AA112" s="730"/>
      <c r="AB112" s="730"/>
      <c r="AC112" s="730"/>
      <c r="AD112" s="730"/>
      <c r="AE112" s="730"/>
      <c r="AF112" s="730"/>
      <c r="AG112" s="730"/>
      <c r="AH112" s="731"/>
      <c r="AI112" s="82"/>
    </row>
    <row r="113" spans="1:35">
      <c r="A113" s="100"/>
      <c r="B113" s="101"/>
      <c r="C113" s="102"/>
      <c r="D113" s="103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4"/>
      <c r="AI113" s="82"/>
    </row>
    <row r="114" spans="1:35" ht="15.75">
      <c r="A114" s="732" t="s">
        <v>279</v>
      </c>
      <c r="B114" s="733"/>
      <c r="C114" s="733"/>
      <c r="D114" s="733"/>
      <c r="E114" s="733"/>
      <c r="F114" s="733"/>
      <c r="G114" s="733"/>
      <c r="H114" s="733"/>
      <c r="I114" s="733"/>
      <c r="J114" s="733"/>
      <c r="K114" s="733"/>
      <c r="L114" s="733"/>
      <c r="M114" s="733"/>
      <c r="N114" s="733"/>
      <c r="O114" s="733"/>
      <c r="P114" s="733"/>
      <c r="Q114" s="733"/>
      <c r="R114" s="733"/>
      <c r="S114" s="733"/>
      <c r="T114" s="733"/>
      <c r="U114" s="733"/>
      <c r="V114" s="733"/>
      <c r="W114" s="733"/>
      <c r="X114" s="733"/>
      <c r="Y114" s="733"/>
      <c r="Z114" s="733"/>
      <c r="AA114" s="733"/>
      <c r="AB114" s="733"/>
      <c r="AC114" s="733"/>
      <c r="AD114" s="733"/>
      <c r="AE114" s="733"/>
      <c r="AF114" s="733"/>
      <c r="AG114" s="733"/>
      <c r="AH114" s="734"/>
      <c r="AI114" s="82"/>
    </row>
    <row r="115" spans="1:35">
      <c r="A115" s="100"/>
      <c r="B115" s="101"/>
      <c r="C115" s="102"/>
      <c r="D115" s="103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4"/>
      <c r="AI115" s="82"/>
    </row>
    <row r="116" spans="1:35">
      <c r="A116" s="100"/>
      <c r="B116" s="101"/>
      <c r="C116" s="102"/>
      <c r="D116" s="103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4"/>
      <c r="AI116" s="82"/>
    </row>
    <row r="117" spans="1:35">
      <c r="A117" s="100"/>
      <c r="B117" s="101"/>
      <c r="C117" s="102"/>
      <c r="D117" s="103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4"/>
      <c r="AI117" s="82"/>
    </row>
    <row r="118" spans="1:35">
      <c r="A118" s="100"/>
      <c r="B118" s="101"/>
      <c r="C118" s="102"/>
      <c r="D118" s="103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  <c r="AD118" s="102"/>
      <c r="AE118" s="102"/>
      <c r="AF118" s="102"/>
      <c r="AG118" s="102"/>
      <c r="AH118" s="104"/>
      <c r="AI118" s="82"/>
    </row>
    <row r="119" spans="1:35">
      <c r="A119" s="100"/>
      <c r="B119" s="101"/>
      <c r="C119" s="102"/>
      <c r="D119" s="103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4"/>
      <c r="AI119" s="82"/>
    </row>
    <row r="120" spans="1:35">
      <c r="A120" s="100"/>
      <c r="B120" s="101"/>
      <c r="C120" s="102"/>
      <c r="D120" s="103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  <c r="AB120" s="102"/>
      <c r="AC120" s="102"/>
      <c r="AD120" s="102"/>
      <c r="AE120" s="102"/>
      <c r="AF120" s="102"/>
      <c r="AG120" s="102"/>
      <c r="AH120" s="104"/>
      <c r="AI120" s="82"/>
    </row>
    <row r="121" spans="1:35">
      <c r="A121" s="100"/>
      <c r="B121" s="101"/>
      <c r="C121" s="102"/>
      <c r="D121" s="103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4"/>
      <c r="AI121" s="82"/>
    </row>
    <row r="122" spans="1:35">
      <c r="A122" s="100"/>
      <c r="B122" s="101"/>
      <c r="C122" s="102"/>
      <c r="D122" s="103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4"/>
      <c r="AI122" s="82"/>
    </row>
    <row r="123" spans="1:35">
      <c r="A123" s="100"/>
      <c r="B123" s="101"/>
      <c r="C123" s="102"/>
      <c r="D123" s="103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4"/>
      <c r="AI123" s="82"/>
    </row>
    <row r="124" spans="1:35">
      <c r="A124" s="100"/>
      <c r="B124" s="101"/>
      <c r="C124" s="102"/>
      <c r="D124" s="103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  <c r="AF124" s="102"/>
      <c r="AG124" s="102"/>
      <c r="AH124" s="104"/>
      <c r="AI124" s="82"/>
    </row>
    <row r="125" spans="1:35">
      <c r="A125" s="100"/>
      <c r="B125" s="101"/>
      <c r="C125" s="102"/>
      <c r="D125" s="103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/>
      <c r="AG125" s="102"/>
      <c r="AH125" s="104"/>
      <c r="AI125" s="82"/>
    </row>
    <row r="126" spans="1:35">
      <c r="A126" s="100"/>
      <c r="B126" s="101"/>
      <c r="C126" s="102"/>
      <c r="D126" s="103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4"/>
      <c r="AI126" s="82"/>
    </row>
    <row r="127" spans="1:35">
      <c r="A127" s="100"/>
      <c r="B127" s="101"/>
      <c r="C127" s="102"/>
      <c r="D127" s="103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4"/>
      <c r="AI127" s="82"/>
    </row>
    <row r="128" spans="1:35">
      <c r="A128" s="100"/>
      <c r="B128" s="101"/>
      <c r="C128" s="102"/>
      <c r="D128" s="103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4"/>
      <c r="AI128" s="82"/>
    </row>
    <row r="129" spans="1:35">
      <c r="A129" s="100"/>
      <c r="B129" s="101"/>
      <c r="C129" s="102"/>
      <c r="D129" s="103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4"/>
      <c r="AI129" s="82"/>
    </row>
    <row r="130" spans="1:35">
      <c r="A130" s="100"/>
      <c r="B130" s="101"/>
      <c r="C130" s="102"/>
      <c r="D130" s="103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4"/>
      <c r="AI130" s="82"/>
    </row>
    <row r="131" spans="1:35">
      <c r="A131" s="100"/>
      <c r="B131" s="101"/>
      <c r="C131" s="102"/>
      <c r="D131" s="103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4"/>
      <c r="AI131" s="82"/>
    </row>
    <row r="132" spans="1:35">
      <c r="A132" s="100"/>
      <c r="B132" s="101"/>
      <c r="C132" s="102"/>
      <c r="D132" s="103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4"/>
      <c r="AI132" s="82"/>
    </row>
    <row r="133" spans="1:35">
      <c r="A133" s="100"/>
      <c r="B133" s="101"/>
      <c r="C133" s="102"/>
      <c r="D133" s="103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4"/>
      <c r="AI133" s="82"/>
    </row>
    <row r="134" spans="1:35">
      <c r="A134" s="100"/>
      <c r="B134" s="101"/>
      <c r="C134" s="102"/>
      <c r="D134" s="103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4"/>
      <c r="AI134" s="82"/>
    </row>
    <row r="135" spans="1:35">
      <c r="A135" s="100"/>
      <c r="B135" s="101"/>
      <c r="C135" s="102"/>
      <c r="D135" s="103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4"/>
      <c r="AI135" s="82"/>
    </row>
    <row r="136" spans="1:35">
      <c r="A136" s="100"/>
      <c r="B136" s="101"/>
      <c r="C136" s="102"/>
      <c r="D136" s="103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4"/>
      <c r="AI136" s="82"/>
    </row>
    <row r="137" spans="1:35">
      <c r="A137" s="100"/>
      <c r="B137" s="101"/>
      <c r="C137" s="102"/>
      <c r="D137" s="103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4"/>
      <c r="AI137" s="82"/>
    </row>
    <row r="138" spans="1:35">
      <c r="A138" s="100"/>
      <c r="B138" s="101"/>
      <c r="C138" s="102"/>
      <c r="D138" s="103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4"/>
      <c r="AI138" s="82"/>
    </row>
    <row r="139" spans="1:35">
      <c r="A139" s="100"/>
      <c r="B139" s="101"/>
      <c r="C139" s="102"/>
      <c r="D139" s="103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4"/>
      <c r="AI139" s="82"/>
    </row>
    <row r="140" spans="1:35">
      <c r="A140" s="100"/>
      <c r="B140" s="101"/>
      <c r="C140" s="102"/>
      <c r="D140" s="103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4"/>
      <c r="AI140" s="82"/>
    </row>
    <row r="141" spans="1:35">
      <c r="A141" s="100"/>
      <c r="B141" s="101"/>
      <c r="C141" s="102"/>
      <c r="D141" s="103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4"/>
      <c r="AI141" s="82"/>
    </row>
    <row r="142" spans="1:35">
      <c r="A142" s="100"/>
      <c r="B142" s="101"/>
      <c r="C142" s="102"/>
      <c r="D142" s="103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  <c r="AF142" s="102"/>
      <c r="AG142" s="102"/>
      <c r="AH142" s="104"/>
      <c r="AI142" s="82"/>
    </row>
    <row r="143" spans="1:35">
      <c r="A143" s="100"/>
      <c r="B143" s="101"/>
      <c r="C143" s="102"/>
      <c r="D143" s="103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/>
      <c r="AG143" s="102"/>
      <c r="AH143" s="104"/>
      <c r="AI143" s="82"/>
    </row>
    <row r="144" spans="1:35">
      <c r="A144" s="100"/>
      <c r="B144" s="101"/>
      <c r="C144" s="102"/>
      <c r="D144" s="103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  <c r="AF144" s="102"/>
      <c r="AG144" s="102"/>
      <c r="AH144" s="104"/>
      <c r="AI144" s="82"/>
    </row>
    <row r="145" spans="1:35">
      <c r="A145" s="100"/>
      <c r="B145" s="101"/>
      <c r="C145" s="102"/>
      <c r="D145" s="103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4"/>
      <c r="AI145" s="82"/>
    </row>
    <row r="146" spans="1:35">
      <c r="A146" s="100"/>
      <c r="B146" s="101"/>
      <c r="C146" s="102"/>
      <c r="D146" s="103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4"/>
      <c r="AI146" s="82"/>
    </row>
    <row r="147" spans="1:35">
      <c r="A147" s="100"/>
      <c r="B147" s="101"/>
      <c r="C147" s="102"/>
      <c r="D147" s="103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4"/>
      <c r="AI147" s="82"/>
    </row>
    <row r="148" spans="1:35">
      <c r="A148" s="100"/>
      <c r="B148" s="101"/>
      <c r="C148" s="102"/>
      <c r="D148" s="103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  <c r="AE148" s="102"/>
      <c r="AF148" s="102"/>
      <c r="AG148" s="102"/>
      <c r="AH148" s="104"/>
      <c r="AI148" s="82"/>
    </row>
    <row r="149" spans="1:35">
      <c r="A149" s="100"/>
      <c r="B149" s="101"/>
      <c r="C149" s="102"/>
      <c r="D149" s="103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/>
      <c r="AG149" s="102"/>
      <c r="AH149" s="104"/>
      <c r="AI149" s="82"/>
    </row>
    <row r="150" spans="1:35">
      <c r="A150" s="100"/>
      <c r="B150" s="101"/>
      <c r="C150" s="102"/>
      <c r="D150" s="103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  <c r="AD150" s="102"/>
      <c r="AE150" s="102"/>
      <c r="AF150" s="102"/>
      <c r="AG150" s="102"/>
      <c r="AH150" s="104"/>
      <c r="AI150" s="82"/>
    </row>
    <row r="151" spans="1:35">
      <c r="A151" s="100"/>
      <c r="B151" s="101"/>
      <c r="C151" s="102"/>
      <c r="D151" s="103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4"/>
      <c r="AI151" s="82"/>
    </row>
    <row r="152" spans="1:35">
      <c r="A152" s="100"/>
      <c r="B152" s="101"/>
      <c r="C152" s="102"/>
      <c r="D152" s="103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  <c r="AE152" s="102"/>
      <c r="AF152" s="102"/>
      <c r="AG152" s="102"/>
      <c r="AH152" s="104"/>
      <c r="AI152" s="82"/>
    </row>
    <row r="153" spans="1:35">
      <c r="A153" s="100"/>
      <c r="B153" s="101"/>
      <c r="C153" s="102"/>
      <c r="D153" s="103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  <c r="AE153" s="102"/>
      <c r="AF153" s="102"/>
      <c r="AG153" s="102"/>
      <c r="AH153" s="104"/>
      <c r="AI153" s="82"/>
    </row>
    <row r="154" spans="1:35">
      <c r="A154" s="100"/>
      <c r="B154" s="101"/>
      <c r="C154" s="102"/>
      <c r="D154" s="103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4"/>
      <c r="AI154" s="82"/>
    </row>
    <row r="155" spans="1:35">
      <c r="A155" s="100"/>
      <c r="B155" s="101"/>
      <c r="C155" s="102"/>
      <c r="D155" s="103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4"/>
      <c r="AI155" s="82"/>
    </row>
    <row r="156" spans="1:35" ht="15.75" thickBot="1">
      <c r="A156" s="107"/>
      <c r="B156" s="108"/>
      <c r="C156" s="109"/>
      <c r="D156" s="110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  <c r="AD156" s="109"/>
      <c r="AE156" s="109"/>
      <c r="AF156" s="109"/>
      <c r="AG156" s="109"/>
      <c r="AH156" s="111"/>
      <c r="AI156" s="82"/>
    </row>
    <row r="157" spans="1:35">
      <c r="A157" s="82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</row>
    <row r="158" spans="1:35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</row>
  </sheetData>
  <mergeCells count="78">
    <mergeCell ref="A23:AH23"/>
    <mergeCell ref="A1:B1"/>
    <mergeCell ref="C1:F1"/>
    <mergeCell ref="G1:J1"/>
    <mergeCell ref="K1:N1"/>
    <mergeCell ref="O1:R1"/>
    <mergeCell ref="S1:V1"/>
    <mergeCell ref="W1:Z1"/>
    <mergeCell ref="AA1:AD1"/>
    <mergeCell ref="AE1:AH1"/>
    <mergeCell ref="A2:B2"/>
    <mergeCell ref="A3:A20"/>
    <mergeCell ref="A24:N24"/>
    <mergeCell ref="O24:AH24"/>
    <mergeCell ref="A25:N25"/>
    <mergeCell ref="O25:AH25"/>
    <mergeCell ref="A26:N26"/>
    <mergeCell ref="O26:AH26"/>
    <mergeCell ref="A27:N27"/>
    <mergeCell ref="O27:AH27"/>
    <mergeCell ref="A28:N28"/>
    <mergeCell ref="O28:AH28"/>
    <mergeCell ref="A50:N50"/>
    <mergeCell ref="O50:AH50"/>
    <mergeCell ref="A51:N51"/>
    <mergeCell ref="O51:AH51"/>
    <mergeCell ref="A52:N52"/>
    <mergeCell ref="O52:AH52"/>
    <mergeCell ref="A53:N53"/>
    <mergeCell ref="O53:AH53"/>
    <mergeCell ref="A54:N54"/>
    <mergeCell ref="O54:AH54"/>
    <mergeCell ref="A57:AH57"/>
    <mergeCell ref="A58:E58"/>
    <mergeCell ref="F58:T58"/>
    <mergeCell ref="U58:AH58"/>
    <mergeCell ref="A59:E59"/>
    <mergeCell ref="F59:T59"/>
    <mergeCell ref="U59:AH59"/>
    <mergeCell ref="A61:AH61"/>
    <mergeCell ref="A99:A101"/>
    <mergeCell ref="B99:AH99"/>
    <mergeCell ref="B100:AH100"/>
    <mergeCell ref="B101:I101"/>
    <mergeCell ref="J101:U101"/>
    <mergeCell ref="V101:AH101"/>
    <mergeCell ref="B102:I102"/>
    <mergeCell ref="J102:U102"/>
    <mergeCell ref="V102:AH102"/>
    <mergeCell ref="B103:I103"/>
    <mergeCell ref="J103:U103"/>
    <mergeCell ref="V103:AH103"/>
    <mergeCell ref="B104:I104"/>
    <mergeCell ref="J104:U104"/>
    <mergeCell ref="V104:AH104"/>
    <mergeCell ref="B105:I105"/>
    <mergeCell ref="J105:U105"/>
    <mergeCell ref="V105:AH105"/>
    <mergeCell ref="B106:I106"/>
    <mergeCell ref="J106:U106"/>
    <mergeCell ref="V106:AH106"/>
    <mergeCell ref="B107:I107"/>
    <mergeCell ref="J107:U107"/>
    <mergeCell ref="V107:AH107"/>
    <mergeCell ref="B108:I108"/>
    <mergeCell ref="J108:U108"/>
    <mergeCell ref="V108:AH108"/>
    <mergeCell ref="B109:I109"/>
    <mergeCell ref="J109:U109"/>
    <mergeCell ref="V109:AH109"/>
    <mergeCell ref="A112:AH112"/>
    <mergeCell ref="A114:AH114"/>
    <mergeCell ref="B110:I110"/>
    <mergeCell ref="J110:U110"/>
    <mergeCell ref="V110:AH110"/>
    <mergeCell ref="B111:I111"/>
    <mergeCell ref="J111:U111"/>
    <mergeCell ref="V111:AH11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H33"/>
  <sheetViews>
    <sheetView view="pageLayout" zoomScaleNormal="100" workbookViewId="0">
      <selection activeCell="D2" sqref="D2:D10"/>
    </sheetView>
  </sheetViews>
  <sheetFormatPr defaultRowHeight="15"/>
  <cols>
    <col min="1" max="1" width="4.28515625" style="399" customWidth="1"/>
    <col min="2" max="2" width="37.140625" style="399" customWidth="1"/>
    <col min="3" max="3" width="20.7109375" style="399" customWidth="1"/>
    <col min="4" max="4" width="16.140625" style="399" customWidth="1"/>
    <col min="5" max="16384" width="9.140625" style="399"/>
  </cols>
  <sheetData>
    <row r="1" spans="1:5" ht="36.75" customHeight="1">
      <c r="A1" s="427" t="s">
        <v>67</v>
      </c>
      <c r="B1" s="428" t="s">
        <v>426</v>
      </c>
      <c r="C1" s="428" t="s">
        <v>427</v>
      </c>
      <c r="D1" s="429" t="s">
        <v>428</v>
      </c>
    </row>
    <row r="2" spans="1:5">
      <c r="A2" s="788"/>
      <c r="B2" s="430" t="s">
        <v>429</v>
      </c>
      <c r="C2" s="791" t="s">
        <v>430</v>
      </c>
      <c r="D2" s="794">
        <v>1900</v>
      </c>
    </row>
    <row r="3" spans="1:5">
      <c r="A3" s="789"/>
      <c r="B3" s="431" t="s">
        <v>431</v>
      </c>
      <c r="C3" s="792"/>
      <c r="D3" s="795"/>
    </row>
    <row r="4" spans="1:5">
      <c r="A4" s="789"/>
      <c r="B4" s="432" t="s">
        <v>432</v>
      </c>
      <c r="C4" s="792"/>
      <c r="D4" s="795"/>
    </row>
    <row r="5" spans="1:5">
      <c r="A5" s="789"/>
      <c r="B5" s="431" t="s">
        <v>433</v>
      </c>
      <c r="C5" s="792"/>
      <c r="D5" s="795"/>
    </row>
    <row r="6" spans="1:5">
      <c r="A6" s="789"/>
      <c r="B6" s="432" t="s">
        <v>434</v>
      </c>
      <c r="C6" s="792"/>
      <c r="D6" s="795"/>
    </row>
    <row r="7" spans="1:5">
      <c r="A7" s="789"/>
      <c r="B7" s="431" t="s">
        <v>435</v>
      </c>
      <c r="C7" s="792"/>
      <c r="D7" s="795"/>
    </row>
    <row r="8" spans="1:5">
      <c r="A8" s="789"/>
      <c r="B8" s="432" t="s">
        <v>436</v>
      </c>
      <c r="C8" s="792"/>
      <c r="D8" s="795"/>
    </row>
    <row r="9" spans="1:5">
      <c r="A9" s="789"/>
      <c r="B9" s="431" t="s">
        <v>413</v>
      </c>
      <c r="C9" s="792"/>
      <c r="D9" s="795"/>
    </row>
    <row r="10" spans="1:5">
      <c r="A10" s="790"/>
      <c r="B10" s="432" t="s">
        <v>437</v>
      </c>
      <c r="C10" s="793"/>
      <c r="D10" s="796"/>
    </row>
    <row r="11" spans="1:5">
      <c r="A11" s="96"/>
      <c r="B11" s="433"/>
      <c r="C11" s="96"/>
      <c r="D11" s="434"/>
      <c r="E11" s="400"/>
    </row>
    <row r="12" spans="1:5" ht="18.75">
      <c r="A12" s="435"/>
      <c r="B12" s="456" t="s">
        <v>21</v>
      </c>
      <c r="C12" s="435"/>
      <c r="D12" s="457" t="s">
        <v>438</v>
      </c>
      <c r="E12" s="400"/>
    </row>
    <row r="13" spans="1:5">
      <c r="A13" s="436">
        <v>1</v>
      </c>
      <c r="B13" s="437" t="s">
        <v>449</v>
      </c>
      <c r="C13" s="438" t="s">
        <v>450</v>
      </c>
      <c r="D13" s="439">
        <v>2384</v>
      </c>
    </row>
    <row r="14" spans="1:5">
      <c r="A14" s="440">
        <v>2</v>
      </c>
      <c r="B14" s="437" t="s">
        <v>451</v>
      </c>
      <c r="C14" s="441" t="s">
        <v>452</v>
      </c>
      <c r="D14" s="439">
        <v>2039</v>
      </c>
    </row>
    <row r="15" spans="1:5">
      <c r="A15" s="440">
        <v>3</v>
      </c>
      <c r="B15" s="437" t="s">
        <v>453</v>
      </c>
      <c r="C15" s="441" t="s">
        <v>454</v>
      </c>
      <c r="D15" s="439">
        <v>2197</v>
      </c>
    </row>
    <row r="16" spans="1:5">
      <c r="A16" s="440">
        <v>4</v>
      </c>
      <c r="B16" s="437" t="s">
        <v>453</v>
      </c>
      <c r="C16" s="441" t="s">
        <v>455</v>
      </c>
      <c r="D16" s="439">
        <v>2197</v>
      </c>
    </row>
    <row r="17" spans="1:8">
      <c r="A17" s="440">
        <v>5</v>
      </c>
      <c r="B17" s="437" t="s">
        <v>456</v>
      </c>
      <c r="C17" s="441" t="s">
        <v>457</v>
      </c>
      <c r="D17" s="439">
        <v>1538</v>
      </c>
    </row>
    <row r="18" spans="1:8">
      <c r="A18" s="440">
        <v>6</v>
      </c>
      <c r="B18" s="437" t="s">
        <v>456</v>
      </c>
      <c r="C18" s="438" t="s">
        <v>458</v>
      </c>
      <c r="D18" s="439">
        <v>1106</v>
      </c>
    </row>
    <row r="20" spans="1:8" ht="18.75" customHeight="1">
      <c r="A20" s="797" t="s">
        <v>439</v>
      </c>
      <c r="B20" s="798"/>
      <c r="C20" s="798"/>
      <c r="D20" s="798"/>
      <c r="E20" s="798"/>
      <c r="F20" s="69"/>
      <c r="G20" s="442"/>
      <c r="H20" s="400"/>
    </row>
    <row r="21" spans="1:8">
      <c r="A21" s="798"/>
      <c r="B21" s="798"/>
      <c r="C21" s="798"/>
      <c r="D21" s="798"/>
      <c r="E21" s="798"/>
      <c r="F21" s="69"/>
      <c r="G21" s="400"/>
      <c r="H21" s="400"/>
    </row>
    <row r="22" spans="1:8">
      <c r="A22" s="30"/>
      <c r="B22" s="30"/>
      <c r="C22" s="30"/>
      <c r="D22" s="30"/>
      <c r="E22" s="400"/>
      <c r="F22" s="400"/>
      <c r="G22" s="400"/>
      <c r="H22" s="400"/>
    </row>
    <row r="23" spans="1:8" ht="15.75">
      <c r="A23" s="30"/>
      <c r="B23" s="443"/>
      <c r="C23" s="444" t="s">
        <v>440</v>
      </c>
      <c r="D23" s="445"/>
      <c r="E23" s="400"/>
      <c r="F23" s="400"/>
      <c r="G23" s="400"/>
      <c r="H23" s="400"/>
    </row>
    <row r="24" spans="1:8" ht="18.75">
      <c r="A24" s="30"/>
      <c r="B24" s="443"/>
      <c r="C24" s="446" t="s">
        <v>441</v>
      </c>
      <c r="D24" s="447">
        <v>120</v>
      </c>
      <c r="E24" s="400"/>
      <c r="F24" s="400"/>
      <c r="G24" s="400"/>
      <c r="H24" s="400"/>
    </row>
    <row r="25" spans="1:8" ht="18.75">
      <c r="A25" s="30"/>
      <c r="B25" s="443"/>
      <c r="C25" s="446" t="s">
        <v>442</v>
      </c>
      <c r="D25" s="447">
        <v>160</v>
      </c>
      <c r="E25" s="400"/>
      <c r="F25" s="400"/>
      <c r="G25" s="400"/>
      <c r="H25" s="400"/>
    </row>
    <row r="26" spans="1:8" ht="18.75">
      <c r="A26" s="30"/>
      <c r="B26" s="443"/>
      <c r="C26" s="439" t="s">
        <v>443</v>
      </c>
      <c r="D26" s="448">
        <v>1850</v>
      </c>
      <c r="E26" s="400"/>
      <c r="F26" s="400"/>
      <c r="G26" s="400"/>
      <c r="H26" s="400"/>
    </row>
    <row r="27" spans="1:8" ht="21">
      <c r="A27" s="30"/>
      <c r="B27" s="443"/>
      <c r="C27" s="449" t="s">
        <v>444</v>
      </c>
      <c r="D27" s="450">
        <f>(D24*D2/100)+(D25*D26/100)</f>
        <v>5240</v>
      </c>
      <c r="E27" s="400"/>
      <c r="F27" s="400"/>
      <c r="G27" s="400"/>
      <c r="H27" s="400"/>
    </row>
    <row r="28" spans="1:8">
      <c r="A28" s="400"/>
      <c r="B28" s="400"/>
      <c r="C28" s="400"/>
      <c r="D28" s="400"/>
      <c r="E28" s="96"/>
      <c r="F28" s="400"/>
      <c r="G28" s="400"/>
      <c r="H28" s="400"/>
    </row>
    <row r="29" spans="1:8" ht="32.25" customHeight="1">
      <c r="A29" s="400"/>
      <c r="B29" s="787" t="s">
        <v>445</v>
      </c>
      <c r="C29" s="787"/>
      <c r="D29" s="787"/>
      <c r="E29" s="451"/>
      <c r="F29" s="442"/>
      <c r="G29" s="442"/>
      <c r="H29" s="400"/>
    </row>
    <row r="30" spans="1:8" ht="30" customHeight="1">
      <c r="A30" s="400"/>
      <c r="B30" s="787" t="s">
        <v>446</v>
      </c>
      <c r="C30" s="787"/>
      <c r="D30" s="787"/>
      <c r="E30" s="442"/>
      <c r="F30" s="442"/>
      <c r="G30" s="442"/>
      <c r="H30" s="400"/>
    </row>
    <row r="31" spans="1:8">
      <c r="A31" s="400"/>
      <c r="B31" s="442"/>
      <c r="C31" s="442"/>
      <c r="D31" s="442"/>
      <c r="E31" s="442"/>
      <c r="F31" s="442"/>
      <c r="G31" s="442"/>
    </row>
    <row r="32" spans="1:8" ht="30">
      <c r="B32" s="452" t="s">
        <v>237</v>
      </c>
      <c r="C32" s="453" t="s">
        <v>238</v>
      </c>
      <c r="D32" s="442"/>
      <c r="E32" s="454"/>
      <c r="F32" s="454"/>
      <c r="G32" s="454"/>
    </row>
    <row r="33" spans="2:4" ht="30.75" thickBot="1">
      <c r="B33" s="455" t="s">
        <v>447</v>
      </c>
      <c r="C33" s="455" t="s">
        <v>448</v>
      </c>
      <c r="D33" s="454"/>
    </row>
  </sheetData>
  <mergeCells count="6">
    <mergeCell ref="B30:D30"/>
    <mergeCell ref="A2:A10"/>
    <mergeCell ref="C2:C10"/>
    <mergeCell ref="D2:D10"/>
    <mergeCell ref="A20:E21"/>
    <mergeCell ref="B29:D29"/>
  </mergeCells>
  <pageMargins left="0.7" right="0.7" top="0.75" bottom="0.75" header="0.3" footer="0.3"/>
  <pageSetup paperSize="9" orientation="portrait" r:id="rId1"/>
  <headerFooter>
    <oddHeader xml:space="preserve">&amp;C&amp;"Times New Roman,полужирный"&amp;14Диллерский  прайс-лист на Римские шторы
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H42"/>
  <sheetViews>
    <sheetView view="pageLayout" topLeftCell="A37" zoomScaleNormal="100" workbookViewId="0">
      <selection activeCell="B12" sqref="B12"/>
    </sheetView>
  </sheetViews>
  <sheetFormatPr defaultRowHeight="15"/>
  <cols>
    <col min="1" max="1" width="44.42578125" style="1" bestFit="1" customWidth="1"/>
    <col min="2" max="2" width="21.42578125" style="1" bestFit="1" customWidth="1"/>
    <col min="3" max="3" width="17.7109375" style="1" bestFit="1" customWidth="1"/>
    <col min="4" max="4" width="25.28515625" style="1" customWidth="1"/>
    <col min="5" max="16384" width="9.140625" style="1"/>
  </cols>
  <sheetData>
    <row r="1" spans="1:8" ht="27" thickBot="1">
      <c r="A1" s="401" t="s">
        <v>403</v>
      </c>
      <c r="B1" s="402" t="s">
        <v>404</v>
      </c>
      <c r="C1" s="402" t="s">
        <v>405</v>
      </c>
      <c r="D1" s="403" t="s">
        <v>406</v>
      </c>
    </row>
    <row r="2" spans="1:8" ht="18.75">
      <c r="A2" s="404" t="s">
        <v>407</v>
      </c>
      <c r="B2" s="405">
        <v>1</v>
      </c>
      <c r="C2" s="406" t="s">
        <v>408</v>
      </c>
      <c r="D2" s="407">
        <v>1130</v>
      </c>
    </row>
    <row r="3" spans="1:8" ht="18.75">
      <c r="A3" s="408" t="s">
        <v>409</v>
      </c>
      <c r="B3" s="409">
        <v>1</v>
      </c>
      <c r="C3" s="410" t="s">
        <v>410</v>
      </c>
      <c r="D3" s="411">
        <v>60</v>
      </c>
    </row>
    <row r="4" spans="1:8" ht="18.75">
      <c r="A4" s="412" t="s">
        <v>411</v>
      </c>
      <c r="B4" s="409">
        <v>1</v>
      </c>
      <c r="C4" s="409" t="s">
        <v>412</v>
      </c>
      <c r="D4" s="411">
        <v>26</v>
      </c>
    </row>
    <row r="5" spans="1:8" ht="19.5" thickBot="1">
      <c r="A5" s="413" t="s">
        <v>413</v>
      </c>
      <c r="B5" s="414">
        <v>1</v>
      </c>
      <c r="C5" s="414" t="s">
        <v>410</v>
      </c>
      <c r="D5" s="415">
        <v>5.5</v>
      </c>
    </row>
    <row r="8" spans="1:8" ht="27" thickBot="1">
      <c r="A8" s="799" t="s">
        <v>414</v>
      </c>
      <c r="B8" s="799"/>
    </row>
    <row r="9" spans="1:8" ht="21">
      <c r="A9" s="416" t="s">
        <v>415</v>
      </c>
      <c r="B9" s="417">
        <v>100</v>
      </c>
    </row>
    <row r="10" spans="1:8" ht="21">
      <c r="A10" s="418" t="s">
        <v>416</v>
      </c>
      <c r="B10" s="419">
        <v>3</v>
      </c>
      <c r="C10" s="420"/>
    </row>
    <row r="11" spans="1:8" ht="21.75" thickBot="1">
      <c r="A11" s="421" t="s">
        <v>417</v>
      </c>
      <c r="B11" s="422">
        <v>5</v>
      </c>
      <c r="C11" s="420"/>
    </row>
    <row r="12" spans="1:8" ht="21.75" thickBot="1">
      <c r="C12" s="420"/>
    </row>
    <row r="13" spans="1:8" ht="27" thickBot="1">
      <c r="A13" s="423" t="s">
        <v>418</v>
      </c>
      <c r="B13" s="424">
        <f>((B9*D2)/100)+(D3*B10)+(B11*D3)*(B9/100)+(B10*B11)*D5</f>
        <v>1692.5</v>
      </c>
      <c r="C13" s="420"/>
    </row>
    <row r="14" spans="1:8" ht="21">
      <c r="C14" s="420"/>
    </row>
    <row r="15" spans="1:8" ht="21">
      <c r="A15" s="425" t="s">
        <v>419</v>
      </c>
      <c r="B15" s="425"/>
      <c r="C15" s="426"/>
      <c r="D15" s="426"/>
      <c r="E15" s="426"/>
      <c r="F15" s="426"/>
      <c r="G15" s="426"/>
      <c r="H15" s="426"/>
    </row>
    <row r="16" spans="1:8" ht="21">
      <c r="A16" s="425" t="s">
        <v>420</v>
      </c>
      <c r="B16" s="425"/>
      <c r="C16" s="426"/>
      <c r="D16" s="426"/>
      <c r="E16" s="426"/>
      <c r="F16" s="426"/>
      <c r="G16" s="426"/>
      <c r="H16" s="426"/>
    </row>
    <row r="17" spans="1:8" ht="21">
      <c r="A17" s="425" t="s">
        <v>421</v>
      </c>
      <c r="B17" s="425"/>
      <c r="C17" s="426"/>
      <c r="D17" s="426"/>
      <c r="E17" s="426"/>
      <c r="F17" s="426"/>
      <c r="G17" s="426"/>
      <c r="H17" s="426"/>
    </row>
    <row r="18" spans="1:8" ht="21">
      <c r="A18" s="425" t="s">
        <v>422</v>
      </c>
      <c r="B18" s="425"/>
      <c r="C18" s="426"/>
      <c r="D18" s="426"/>
      <c r="E18" s="426"/>
      <c r="F18" s="426"/>
      <c r="G18" s="426"/>
      <c r="H18" s="426"/>
    </row>
    <row r="19" spans="1:8" ht="21">
      <c r="A19" s="425" t="s">
        <v>423</v>
      </c>
      <c r="B19" s="426"/>
      <c r="C19" s="426"/>
      <c r="D19" s="426"/>
      <c r="E19" s="426"/>
      <c r="F19" s="426"/>
      <c r="G19" s="426"/>
      <c r="H19" s="426"/>
    </row>
    <row r="20" spans="1:8" ht="21">
      <c r="A20" s="425" t="s">
        <v>424</v>
      </c>
      <c r="B20" s="426"/>
      <c r="C20" s="426"/>
      <c r="D20" s="426"/>
      <c r="E20" s="426"/>
      <c r="F20" s="426"/>
      <c r="G20" s="426"/>
      <c r="H20" s="426"/>
    </row>
    <row r="21" spans="1:8" ht="21">
      <c r="A21" s="425" t="s">
        <v>425</v>
      </c>
      <c r="B21" s="426"/>
      <c r="C21" s="426"/>
      <c r="D21" s="426"/>
      <c r="E21" s="426"/>
      <c r="F21" s="426"/>
      <c r="G21" s="426"/>
      <c r="H21" s="426"/>
    </row>
    <row r="23" spans="1:8" ht="21">
      <c r="A23" s="425"/>
      <c r="B23" s="426"/>
      <c r="C23" s="426"/>
      <c r="D23" s="426"/>
      <c r="E23" s="426"/>
      <c r="F23" s="426"/>
      <c r="G23" s="426"/>
      <c r="H23" s="426"/>
    </row>
    <row r="24" spans="1:8" ht="21">
      <c r="A24" s="425"/>
      <c r="B24" s="426"/>
      <c r="C24" s="426"/>
      <c r="D24" s="426"/>
      <c r="E24" s="426"/>
      <c r="F24" s="426"/>
      <c r="G24" s="426"/>
      <c r="H24" s="426"/>
    </row>
    <row r="25" spans="1:8" ht="21">
      <c r="A25" s="425"/>
      <c r="B25" s="426"/>
      <c r="C25" s="426"/>
      <c r="D25" s="426"/>
      <c r="E25" s="426"/>
      <c r="F25" s="426"/>
      <c r="G25" s="426"/>
      <c r="H25" s="426"/>
    </row>
    <row r="26" spans="1:8" ht="21">
      <c r="A26" s="425"/>
      <c r="B26" s="426"/>
      <c r="C26" s="426"/>
      <c r="D26" s="426"/>
      <c r="E26" s="426"/>
      <c r="F26" s="426"/>
      <c r="G26" s="426"/>
      <c r="H26" s="426"/>
    </row>
    <row r="27" spans="1:8">
      <c r="A27" s="3"/>
    </row>
    <row r="28" spans="1:8">
      <c r="A28" s="3"/>
    </row>
    <row r="29" spans="1:8">
      <c r="A29" s="3"/>
    </row>
    <row r="30" spans="1:8">
      <c r="A30" s="3"/>
    </row>
    <row r="31" spans="1:8">
      <c r="A31" s="3"/>
    </row>
    <row r="32" spans="1:8">
      <c r="A32" s="3"/>
    </row>
    <row r="33" spans="1:1">
      <c r="A33" s="3"/>
    </row>
    <row r="34" spans="1:1">
      <c r="A34" s="3"/>
    </row>
    <row r="35" spans="1:1">
      <c r="A35" s="3"/>
    </row>
    <row r="36" spans="1:1">
      <c r="A36" s="3"/>
    </row>
    <row r="37" spans="1:1">
      <c r="A37" s="3"/>
    </row>
    <row r="38" spans="1:1">
      <c r="A38" s="3"/>
    </row>
    <row r="39" spans="1:1">
      <c r="A39" s="3"/>
    </row>
    <row r="40" spans="1:1">
      <c r="A40" s="3"/>
    </row>
    <row r="41" spans="1:1">
      <c r="A41" s="3"/>
    </row>
    <row r="42" spans="1:1">
      <c r="A42" s="3"/>
    </row>
  </sheetData>
  <mergeCells count="1">
    <mergeCell ref="A8:B8"/>
  </mergeCells>
  <pageMargins left="0.7" right="0.7" top="0.75" bottom="0.75" header="0.3" footer="0.3"/>
  <pageSetup paperSize="9" orientation="landscape" r:id="rId1"/>
  <headerFooter>
    <oddHeader xml:space="preserve">&amp;C&amp;"-,полужирный"&amp;20Карниз для римской шторы&amp;"-,обычный"&amp;11
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>
  <dimension ref="A1:U28"/>
  <sheetViews>
    <sheetView topLeftCell="A19" workbookViewId="0">
      <selection activeCell="C34" sqref="C34"/>
    </sheetView>
  </sheetViews>
  <sheetFormatPr defaultRowHeight="15"/>
  <cols>
    <col min="1" max="1" width="18" customWidth="1"/>
    <col min="2" max="2" width="20.42578125" customWidth="1"/>
    <col min="3" max="3" width="19" customWidth="1"/>
    <col min="4" max="4" width="24.7109375" customWidth="1"/>
    <col min="5" max="5" width="20.5703125" customWidth="1"/>
    <col min="6" max="6" width="1.85546875" customWidth="1"/>
    <col min="7" max="18" width="9.140625" hidden="1" customWidth="1"/>
  </cols>
  <sheetData>
    <row r="1" spans="1:21" ht="21">
      <c r="A1" s="529" t="s">
        <v>683</v>
      </c>
      <c r="B1" s="529"/>
      <c r="C1" s="529"/>
      <c r="D1" s="529"/>
      <c r="E1" s="529"/>
      <c r="F1" s="529"/>
      <c r="G1" s="529"/>
      <c r="H1" s="529"/>
      <c r="I1" s="529"/>
    </row>
    <row r="2" spans="1:21" ht="21">
      <c r="A2" s="511"/>
      <c r="B2" s="511"/>
      <c r="C2" s="511"/>
      <c r="D2" s="511"/>
      <c r="E2" s="511"/>
      <c r="F2" s="511"/>
      <c r="G2" s="511"/>
      <c r="H2" s="511"/>
      <c r="I2" s="512"/>
    </row>
    <row r="3" spans="1:21" ht="15.75">
      <c r="A3" s="513" t="s">
        <v>399</v>
      </c>
      <c r="B3" s="200"/>
      <c r="C3" s="200"/>
      <c r="D3" s="200"/>
      <c r="E3" s="200"/>
      <c r="F3" s="200"/>
      <c r="G3" s="200"/>
      <c r="H3" s="200"/>
      <c r="I3" s="200"/>
    </row>
    <row r="5" spans="1:21" ht="20.25">
      <c r="A5" s="800" t="s">
        <v>684</v>
      </c>
      <c r="B5" s="801"/>
      <c r="C5" s="801"/>
      <c r="D5" s="801"/>
      <c r="E5" s="801"/>
      <c r="F5" s="801"/>
      <c r="G5" s="801"/>
      <c r="H5" s="801"/>
      <c r="I5" s="801"/>
      <c r="J5" s="801"/>
      <c r="K5" s="801"/>
      <c r="L5" s="801"/>
      <c r="M5" s="801"/>
      <c r="N5" s="801"/>
      <c r="O5" s="801"/>
      <c r="P5" s="801"/>
      <c r="Q5" s="801"/>
      <c r="R5" s="801"/>
      <c r="S5" s="514"/>
      <c r="T5" s="514"/>
      <c r="U5" s="514"/>
    </row>
    <row r="6" spans="1:21" ht="20.25">
      <c r="A6" s="802" t="s">
        <v>685</v>
      </c>
      <c r="B6" s="803"/>
      <c r="C6" s="803"/>
      <c r="D6" s="803"/>
      <c r="E6" s="803"/>
      <c r="F6" s="803"/>
      <c r="G6" s="803"/>
      <c r="H6" s="803"/>
      <c r="I6" s="803"/>
      <c r="J6" s="803"/>
      <c r="K6" s="803"/>
      <c r="L6" s="803"/>
      <c r="M6" s="803"/>
      <c r="N6" s="803"/>
      <c r="O6" s="803"/>
      <c r="P6" s="803"/>
      <c r="Q6" s="803"/>
      <c r="R6" s="803"/>
      <c r="S6" s="804">
        <v>450</v>
      </c>
      <c r="T6" s="804"/>
      <c r="U6" s="804"/>
    </row>
    <row r="7" spans="1:21" ht="20.25">
      <c r="A7" s="802" t="s">
        <v>686</v>
      </c>
      <c r="B7" s="803"/>
      <c r="C7" s="803"/>
      <c r="D7" s="803"/>
      <c r="E7" s="803"/>
      <c r="F7" s="803"/>
      <c r="G7" s="803"/>
      <c r="H7" s="803"/>
      <c r="I7" s="803"/>
      <c r="J7" s="803"/>
      <c r="K7" s="803"/>
      <c r="L7" s="803"/>
      <c r="M7" s="803"/>
      <c r="N7" s="803"/>
      <c r="O7" s="803"/>
      <c r="P7" s="803"/>
      <c r="Q7" s="803"/>
      <c r="R7" s="803"/>
      <c r="S7" s="804">
        <v>180</v>
      </c>
      <c r="T7" s="804"/>
      <c r="U7" s="804"/>
    </row>
    <row r="8" spans="1:21" ht="20.25">
      <c r="A8" s="803" t="s">
        <v>687</v>
      </c>
      <c r="B8" s="803"/>
      <c r="C8" s="803"/>
      <c r="D8" s="803"/>
      <c r="E8" s="803"/>
      <c r="F8" s="803"/>
      <c r="G8" s="803"/>
      <c r="H8" s="803"/>
      <c r="I8" s="803"/>
      <c r="J8" s="803"/>
      <c r="K8" s="803"/>
      <c r="L8" s="803"/>
      <c r="M8" s="803"/>
      <c r="N8" s="803"/>
      <c r="O8" s="803"/>
      <c r="P8" s="803"/>
      <c r="Q8" s="803"/>
      <c r="R8" s="803"/>
      <c r="S8" s="804">
        <v>30</v>
      </c>
      <c r="T8" s="804"/>
      <c r="U8" s="804"/>
    </row>
    <row r="9" spans="1:21" ht="20.25">
      <c r="A9" s="805" t="s">
        <v>688</v>
      </c>
      <c r="B9" s="803"/>
      <c r="C9" s="803"/>
      <c r="D9" s="803"/>
      <c r="E9" s="803"/>
      <c r="F9" s="803"/>
      <c r="G9" s="803"/>
      <c r="H9" s="803"/>
      <c r="I9" s="803"/>
      <c r="J9" s="803"/>
      <c r="K9" s="803"/>
      <c r="L9" s="803"/>
      <c r="M9" s="803"/>
      <c r="N9" s="803"/>
      <c r="O9" s="803"/>
      <c r="P9" s="803"/>
      <c r="Q9" s="803"/>
      <c r="R9" s="803"/>
      <c r="S9" s="804">
        <v>30</v>
      </c>
      <c r="T9" s="804"/>
      <c r="U9" s="804"/>
    </row>
    <row r="10" spans="1:21" ht="20.25">
      <c r="A10" s="805" t="s">
        <v>689</v>
      </c>
      <c r="B10" s="803"/>
      <c r="C10" s="803"/>
      <c r="D10" s="803"/>
      <c r="E10" s="803"/>
      <c r="F10" s="803"/>
      <c r="G10" s="803"/>
      <c r="H10" s="803"/>
      <c r="I10" s="803"/>
      <c r="J10" s="803"/>
      <c r="K10" s="803"/>
      <c r="L10" s="803"/>
      <c r="M10" s="803"/>
      <c r="N10" s="803"/>
      <c r="O10" s="803"/>
      <c r="P10" s="803"/>
      <c r="Q10" s="803"/>
      <c r="R10" s="803"/>
      <c r="S10" s="804">
        <v>5</v>
      </c>
      <c r="T10" s="804"/>
      <c r="U10" s="804"/>
    </row>
    <row r="11" spans="1:21" ht="20.25">
      <c r="A11" s="805" t="s">
        <v>700</v>
      </c>
      <c r="B11" s="803"/>
      <c r="C11" s="803"/>
      <c r="D11" s="803"/>
      <c r="E11" s="803"/>
      <c r="F11" s="803"/>
      <c r="G11" s="803"/>
      <c r="H11" s="803"/>
      <c r="I11" s="803"/>
      <c r="J11" s="803"/>
      <c r="K11" s="803"/>
      <c r="L11" s="803"/>
      <c r="M11" s="803"/>
      <c r="N11" s="803"/>
      <c r="O11" s="803"/>
      <c r="P11" s="803"/>
      <c r="Q11" s="803"/>
      <c r="R11" s="803"/>
      <c r="S11" s="804">
        <v>15</v>
      </c>
      <c r="T11" s="804"/>
      <c r="U11" s="804"/>
    </row>
    <row r="12" spans="1:21" ht="20.25">
      <c r="A12" s="805" t="s">
        <v>690</v>
      </c>
      <c r="B12" s="803"/>
      <c r="C12" s="803"/>
      <c r="D12" s="803"/>
      <c r="E12" s="803"/>
      <c r="F12" s="803"/>
      <c r="G12" s="803"/>
      <c r="H12" s="803"/>
      <c r="I12" s="803"/>
      <c r="J12" s="803"/>
      <c r="K12" s="803"/>
      <c r="L12" s="803"/>
      <c r="M12" s="803"/>
      <c r="N12" s="803"/>
      <c r="O12" s="803"/>
      <c r="P12" s="803"/>
      <c r="Q12" s="803"/>
      <c r="R12" s="803"/>
      <c r="S12" s="804">
        <v>35</v>
      </c>
      <c r="T12" s="804"/>
      <c r="U12" s="804"/>
    </row>
    <row r="13" spans="1:21" ht="20.25">
      <c r="A13" s="805" t="s">
        <v>691</v>
      </c>
      <c r="B13" s="803"/>
      <c r="C13" s="803"/>
      <c r="D13" s="803"/>
      <c r="E13" s="803"/>
      <c r="F13" s="803"/>
      <c r="G13" s="803"/>
      <c r="H13" s="803"/>
      <c r="I13" s="803"/>
      <c r="J13" s="803"/>
      <c r="K13" s="803"/>
      <c r="L13" s="803"/>
      <c r="M13" s="803"/>
      <c r="N13" s="803"/>
      <c r="O13" s="803"/>
      <c r="P13" s="803"/>
      <c r="Q13" s="803"/>
      <c r="R13" s="803"/>
      <c r="S13" s="804">
        <v>35</v>
      </c>
      <c r="T13" s="804"/>
      <c r="U13" s="804"/>
    </row>
    <row r="14" spans="1:21" ht="20.25">
      <c r="A14" s="806" t="s">
        <v>692</v>
      </c>
      <c r="B14" s="807"/>
      <c r="C14" s="807"/>
      <c r="D14" s="807"/>
      <c r="E14" s="807"/>
      <c r="F14" s="807"/>
      <c r="G14" s="807"/>
      <c r="H14" s="807"/>
      <c r="I14" s="807"/>
      <c r="J14" s="807"/>
      <c r="K14" s="807"/>
      <c r="L14" s="807"/>
      <c r="M14" s="807"/>
      <c r="N14" s="807"/>
      <c r="O14" s="807"/>
      <c r="P14" s="807"/>
      <c r="Q14" s="807"/>
      <c r="R14" s="807"/>
      <c r="S14" s="808"/>
      <c r="T14" s="808"/>
      <c r="U14" s="808"/>
    </row>
    <row r="15" spans="1:21" ht="20.25">
      <c r="A15" s="805" t="s">
        <v>701</v>
      </c>
      <c r="B15" s="803"/>
      <c r="C15" s="803"/>
      <c r="D15" s="803"/>
      <c r="E15" s="803"/>
      <c r="F15" s="803"/>
      <c r="G15" s="803"/>
      <c r="H15" s="803"/>
      <c r="I15" s="803"/>
      <c r="J15" s="803"/>
      <c r="K15" s="803"/>
      <c r="L15" s="803"/>
      <c r="M15" s="803"/>
      <c r="N15" s="803"/>
      <c r="O15" s="803"/>
      <c r="P15" s="803"/>
      <c r="Q15" s="803"/>
      <c r="R15" s="803"/>
      <c r="S15" s="804">
        <v>170</v>
      </c>
      <c r="T15" s="804"/>
      <c r="U15" s="804"/>
    </row>
    <row r="16" spans="1:21" ht="20.25">
      <c r="A16" s="805" t="s">
        <v>693</v>
      </c>
      <c r="B16" s="803"/>
      <c r="C16" s="803"/>
      <c r="D16" s="803"/>
      <c r="E16" s="803"/>
      <c r="F16" s="803"/>
      <c r="G16" s="803"/>
      <c r="H16" s="803"/>
      <c r="I16" s="803"/>
      <c r="J16" s="803"/>
      <c r="K16" s="803"/>
      <c r="L16" s="803"/>
      <c r="M16" s="803"/>
      <c r="N16" s="803"/>
      <c r="O16" s="803"/>
      <c r="P16" s="803"/>
      <c r="Q16" s="803"/>
      <c r="R16" s="803"/>
      <c r="S16" s="804">
        <v>15</v>
      </c>
      <c r="T16" s="804"/>
      <c r="U16" s="804"/>
    </row>
    <row r="17" spans="1:21" ht="20.25">
      <c r="A17" s="805" t="s">
        <v>694</v>
      </c>
      <c r="B17" s="803"/>
      <c r="C17" s="803"/>
      <c r="D17" s="803"/>
      <c r="E17" s="803"/>
      <c r="F17" s="803"/>
      <c r="G17" s="803"/>
      <c r="H17" s="803"/>
      <c r="I17" s="803"/>
      <c r="J17" s="803"/>
      <c r="K17" s="803"/>
      <c r="L17" s="803"/>
      <c r="M17" s="803"/>
      <c r="N17" s="803"/>
      <c r="O17" s="803"/>
      <c r="P17" s="803"/>
      <c r="Q17" s="803"/>
      <c r="R17" s="803"/>
      <c r="S17" s="804">
        <v>25</v>
      </c>
      <c r="T17" s="804"/>
      <c r="U17" s="804"/>
    </row>
    <row r="18" spans="1:21" ht="20.25">
      <c r="A18" s="809" t="s">
        <v>695</v>
      </c>
      <c r="B18" s="810"/>
      <c r="C18" s="810"/>
      <c r="D18" s="810"/>
      <c r="E18" s="810"/>
      <c r="F18" s="810"/>
      <c r="G18" s="810"/>
      <c r="H18" s="810"/>
      <c r="I18" s="810"/>
      <c r="J18" s="810"/>
      <c r="K18" s="810"/>
      <c r="L18" s="810"/>
      <c r="M18" s="810"/>
      <c r="N18" s="810"/>
      <c r="O18" s="810"/>
      <c r="P18" s="810"/>
      <c r="Q18" s="810"/>
      <c r="R18" s="810"/>
      <c r="S18" s="804">
        <v>25</v>
      </c>
      <c r="T18" s="804"/>
      <c r="U18" s="804"/>
    </row>
    <row r="19" spans="1:21" ht="20.25">
      <c r="A19" s="809" t="s">
        <v>696</v>
      </c>
      <c r="B19" s="810"/>
      <c r="C19" s="810"/>
      <c r="D19" s="810"/>
      <c r="E19" s="810"/>
      <c r="F19" s="810"/>
      <c r="G19" s="810"/>
      <c r="H19" s="810"/>
      <c r="I19" s="810"/>
      <c r="J19" s="810"/>
      <c r="K19" s="810"/>
      <c r="L19" s="810"/>
      <c r="M19" s="810"/>
      <c r="N19" s="810"/>
      <c r="O19" s="810"/>
      <c r="P19" s="810"/>
      <c r="Q19" s="810"/>
      <c r="R19" s="810"/>
      <c r="S19" s="804">
        <v>30</v>
      </c>
      <c r="T19" s="804"/>
      <c r="U19" s="804"/>
    </row>
    <row r="20" spans="1:21" ht="20.25">
      <c r="A20" s="809" t="s">
        <v>697</v>
      </c>
      <c r="B20" s="810"/>
      <c r="C20" s="810"/>
      <c r="D20" s="810"/>
      <c r="E20" s="810"/>
      <c r="F20" s="810"/>
      <c r="G20" s="810"/>
      <c r="H20" s="810"/>
      <c r="I20" s="810"/>
      <c r="J20" s="810"/>
      <c r="K20" s="810"/>
      <c r="L20" s="810"/>
      <c r="M20" s="810"/>
      <c r="N20" s="810"/>
      <c r="O20" s="810"/>
      <c r="P20" s="810"/>
      <c r="Q20" s="810"/>
      <c r="R20" s="810"/>
      <c r="S20" s="804">
        <v>40</v>
      </c>
      <c r="T20" s="804"/>
      <c r="U20" s="804"/>
    </row>
    <row r="21" spans="1:21" ht="20.25">
      <c r="A21" s="806" t="s">
        <v>698</v>
      </c>
      <c r="B21" s="807"/>
      <c r="C21" s="807"/>
      <c r="D21" s="807"/>
      <c r="E21" s="807"/>
      <c r="F21" s="807"/>
      <c r="G21" s="807"/>
      <c r="H21" s="807"/>
      <c r="I21" s="807"/>
      <c r="J21" s="807"/>
      <c r="K21" s="807"/>
      <c r="L21" s="807"/>
      <c r="M21" s="807"/>
      <c r="N21" s="807"/>
      <c r="O21" s="807"/>
      <c r="P21" s="807"/>
      <c r="Q21" s="807"/>
      <c r="R21" s="807"/>
      <c r="S21" s="808"/>
      <c r="T21" s="808"/>
      <c r="U21" s="808"/>
    </row>
    <row r="22" spans="1:21" ht="20.25">
      <c r="A22" s="811" t="s">
        <v>702</v>
      </c>
      <c r="B22" s="803"/>
      <c r="C22" s="803"/>
      <c r="D22" s="803"/>
      <c r="E22" s="803"/>
      <c r="F22" s="803"/>
      <c r="G22" s="803"/>
      <c r="H22" s="803"/>
      <c r="I22" s="803"/>
      <c r="J22" s="803"/>
      <c r="K22" s="803"/>
      <c r="L22" s="803"/>
      <c r="M22" s="803"/>
      <c r="N22" s="803"/>
      <c r="O22" s="803"/>
      <c r="P22" s="803"/>
      <c r="Q22" s="803"/>
      <c r="R22" s="803"/>
      <c r="S22" s="804">
        <v>35</v>
      </c>
      <c r="T22" s="804"/>
      <c r="U22" s="804"/>
    </row>
    <row r="23" spans="1:21" ht="20.25">
      <c r="A23" s="805" t="s">
        <v>703</v>
      </c>
      <c r="B23" s="803"/>
      <c r="C23" s="803"/>
      <c r="D23" s="803"/>
      <c r="E23" s="803"/>
      <c r="F23" s="803"/>
      <c r="G23" s="803"/>
      <c r="H23" s="803"/>
      <c r="I23" s="803"/>
      <c r="J23" s="803"/>
      <c r="K23" s="803"/>
      <c r="L23" s="803"/>
      <c r="M23" s="803"/>
      <c r="N23" s="803"/>
      <c r="O23" s="803"/>
      <c r="P23" s="803"/>
      <c r="Q23" s="803"/>
      <c r="R23" s="803"/>
      <c r="S23" s="804">
        <v>40</v>
      </c>
      <c r="T23" s="804"/>
      <c r="U23" s="804"/>
    </row>
    <row r="24" spans="1:21" ht="20.25">
      <c r="A24" s="805" t="s">
        <v>699</v>
      </c>
      <c r="B24" s="803"/>
      <c r="C24" s="803"/>
      <c r="D24" s="803"/>
      <c r="E24" s="803"/>
      <c r="F24" s="803"/>
      <c r="G24" s="803"/>
      <c r="H24" s="803"/>
      <c r="I24" s="803"/>
      <c r="J24" s="803"/>
      <c r="K24" s="803"/>
      <c r="L24" s="803"/>
      <c r="M24" s="803"/>
      <c r="N24" s="803"/>
      <c r="O24" s="803"/>
      <c r="P24" s="803"/>
      <c r="Q24" s="803"/>
      <c r="R24" s="803"/>
      <c r="S24" s="804">
        <v>30</v>
      </c>
      <c r="T24" s="804"/>
      <c r="U24" s="804"/>
    </row>
    <row r="25" spans="1:21" ht="20.25">
      <c r="A25" s="805" t="s">
        <v>704</v>
      </c>
      <c r="B25" s="803"/>
      <c r="C25" s="803"/>
      <c r="D25" s="803"/>
      <c r="E25" s="803"/>
      <c r="F25" s="803"/>
      <c r="G25" s="803"/>
      <c r="H25" s="803"/>
      <c r="I25" s="803"/>
      <c r="J25" s="803"/>
      <c r="K25" s="803"/>
      <c r="L25" s="803"/>
      <c r="M25" s="803"/>
      <c r="N25" s="803"/>
      <c r="O25" s="803"/>
      <c r="P25" s="803"/>
      <c r="Q25" s="803"/>
      <c r="R25" s="803"/>
      <c r="S25" s="804">
        <v>100</v>
      </c>
      <c r="T25" s="804"/>
      <c r="U25" s="804"/>
    </row>
    <row r="26" spans="1:21" ht="20.25">
      <c r="A26" s="805" t="s">
        <v>705</v>
      </c>
      <c r="B26" s="803"/>
      <c r="C26" s="803"/>
      <c r="D26" s="803"/>
      <c r="E26" s="803"/>
      <c r="F26" s="803"/>
      <c r="G26" s="803"/>
      <c r="H26" s="803"/>
      <c r="I26" s="803"/>
      <c r="J26" s="803"/>
      <c r="K26" s="803"/>
      <c r="L26" s="803"/>
      <c r="M26" s="803"/>
      <c r="N26" s="803"/>
      <c r="O26" s="803"/>
      <c r="P26" s="803"/>
      <c r="Q26" s="803"/>
      <c r="R26" s="803"/>
      <c r="S26" s="804">
        <v>50</v>
      </c>
      <c r="T26" s="804"/>
      <c r="U26" s="804"/>
    </row>
    <row r="27" spans="1:21" ht="21">
      <c r="A27" s="812" t="s">
        <v>725</v>
      </c>
      <c r="B27" s="813"/>
      <c r="C27" s="813"/>
      <c r="D27" s="813"/>
      <c r="E27" s="813"/>
      <c r="F27" s="813"/>
      <c r="G27" s="813"/>
      <c r="H27" s="813"/>
      <c r="I27" s="813"/>
      <c r="J27" s="813"/>
      <c r="K27" s="813"/>
      <c r="L27" s="813"/>
      <c r="M27" s="813"/>
      <c r="N27" s="813"/>
      <c r="O27" s="813"/>
      <c r="P27" s="813"/>
      <c r="Q27" s="813"/>
      <c r="R27" s="813"/>
      <c r="S27" s="813"/>
      <c r="T27" s="813"/>
      <c r="U27" s="813"/>
    </row>
    <row r="28" spans="1:21" ht="21">
      <c r="A28" s="814" t="s">
        <v>724</v>
      </c>
      <c r="B28" s="815"/>
      <c r="C28" s="815"/>
      <c r="D28" s="815"/>
      <c r="E28" s="815"/>
      <c r="F28" s="816"/>
    </row>
  </sheetData>
  <mergeCells count="46">
    <mergeCell ref="A27:U27"/>
    <mergeCell ref="A28:F28"/>
    <mergeCell ref="A26:R26"/>
    <mergeCell ref="S26:U26"/>
    <mergeCell ref="A24:R24"/>
    <mergeCell ref="S24:U24"/>
    <mergeCell ref="A25:R25"/>
    <mergeCell ref="S25:U25"/>
    <mergeCell ref="A23:R23"/>
    <mergeCell ref="S23:U23"/>
    <mergeCell ref="A20:R20"/>
    <mergeCell ref="S20:U20"/>
    <mergeCell ref="A21:R21"/>
    <mergeCell ref="S21:U21"/>
    <mergeCell ref="A22:R22"/>
    <mergeCell ref="S22:U22"/>
    <mergeCell ref="A17:R17"/>
    <mergeCell ref="S17:U17"/>
    <mergeCell ref="A18:R18"/>
    <mergeCell ref="S18:U18"/>
    <mergeCell ref="A19:R19"/>
    <mergeCell ref="S19:U19"/>
    <mergeCell ref="A14:R14"/>
    <mergeCell ref="S14:U14"/>
    <mergeCell ref="A15:R15"/>
    <mergeCell ref="S15:U15"/>
    <mergeCell ref="A16:R16"/>
    <mergeCell ref="S16:U16"/>
    <mergeCell ref="A11:R11"/>
    <mergeCell ref="S11:U11"/>
    <mergeCell ref="A12:R12"/>
    <mergeCell ref="S12:U12"/>
    <mergeCell ref="A13:R13"/>
    <mergeCell ref="S13:U13"/>
    <mergeCell ref="A8:R8"/>
    <mergeCell ref="S8:U8"/>
    <mergeCell ref="A9:R9"/>
    <mergeCell ref="S9:U9"/>
    <mergeCell ref="A10:R10"/>
    <mergeCell ref="S10:U10"/>
    <mergeCell ref="A1:I1"/>
    <mergeCell ref="A5:R5"/>
    <mergeCell ref="A6:R6"/>
    <mergeCell ref="S6:U6"/>
    <mergeCell ref="A7:R7"/>
    <mergeCell ref="S7:U7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47"/>
  <sheetViews>
    <sheetView topLeftCell="A16" workbookViewId="0">
      <selection activeCell="K28" sqref="K28"/>
    </sheetView>
  </sheetViews>
  <sheetFormatPr defaultRowHeight="15"/>
  <cols>
    <col min="1" max="1" width="18.5703125" customWidth="1"/>
    <col min="2" max="2" width="25.85546875" customWidth="1"/>
    <col min="4" max="4" width="18.7109375" customWidth="1"/>
    <col min="6" max="6" width="18.7109375" customWidth="1"/>
    <col min="7" max="7" width="25.7109375" customWidth="1"/>
    <col min="9" max="9" width="18.7109375" customWidth="1"/>
  </cols>
  <sheetData>
    <row r="1" spans="1:9" ht="21">
      <c r="A1" s="529" t="s">
        <v>185</v>
      </c>
      <c r="B1" s="529"/>
      <c r="C1" s="529"/>
      <c r="D1" s="529"/>
      <c r="E1" s="529"/>
      <c r="F1" s="529"/>
      <c r="G1" s="529"/>
      <c r="H1" s="529"/>
      <c r="I1" s="529"/>
    </row>
    <row r="2" spans="1:9" ht="21">
      <c r="I2" s="76"/>
    </row>
    <row r="3" spans="1:9" ht="15.75">
      <c r="A3" s="530" t="s">
        <v>399</v>
      </c>
      <c r="B3" s="531"/>
      <c r="C3" s="531"/>
      <c r="D3" s="531"/>
      <c r="E3" s="531"/>
      <c r="F3" s="531"/>
      <c r="G3" s="531"/>
      <c r="H3" s="531"/>
      <c r="I3" s="531"/>
    </row>
    <row r="4" spans="1:9" ht="15.75">
      <c r="A4" s="23" t="s">
        <v>29</v>
      </c>
      <c r="B4" s="23" t="s">
        <v>30</v>
      </c>
      <c r="C4" s="23" t="s">
        <v>31</v>
      </c>
      <c r="D4" s="23" t="s">
        <v>32</v>
      </c>
      <c r="E4" s="24"/>
      <c r="F4" s="23" t="s">
        <v>29</v>
      </c>
      <c r="G4" s="23" t="s">
        <v>30</v>
      </c>
      <c r="H4" s="23" t="s">
        <v>31</v>
      </c>
      <c r="I4" s="23" t="s">
        <v>32</v>
      </c>
    </row>
    <row r="5" spans="1:9" ht="15.75">
      <c r="A5" s="23">
        <v>1003</v>
      </c>
      <c r="B5" s="23" t="s">
        <v>660</v>
      </c>
      <c r="C5" s="23" t="s">
        <v>34</v>
      </c>
      <c r="D5" s="25">
        <v>580</v>
      </c>
      <c r="E5" s="24"/>
      <c r="F5" s="23">
        <v>901</v>
      </c>
      <c r="G5" s="23" t="s">
        <v>670</v>
      </c>
      <c r="H5" s="23" t="s">
        <v>34</v>
      </c>
      <c r="I5" s="480">
        <v>715</v>
      </c>
    </row>
    <row r="6" spans="1:9" ht="15.75">
      <c r="A6" s="23">
        <v>10</v>
      </c>
      <c r="B6" s="23" t="s">
        <v>654</v>
      </c>
      <c r="C6" s="23" t="s">
        <v>34</v>
      </c>
      <c r="D6" s="480">
        <v>715</v>
      </c>
      <c r="E6" s="24"/>
      <c r="F6" s="23">
        <v>9601</v>
      </c>
      <c r="G6" s="23" t="s">
        <v>671</v>
      </c>
      <c r="H6" s="23" t="s">
        <v>34</v>
      </c>
      <c r="I6" s="480">
        <v>715</v>
      </c>
    </row>
    <row r="7" spans="1:9" ht="15.75">
      <c r="A7" s="23">
        <v>4020</v>
      </c>
      <c r="B7" s="23" t="s">
        <v>36</v>
      </c>
      <c r="C7" s="23" t="s">
        <v>34</v>
      </c>
      <c r="D7" s="480">
        <v>715</v>
      </c>
      <c r="E7" s="24"/>
      <c r="F7" s="23">
        <v>50</v>
      </c>
      <c r="G7" s="23" t="s">
        <v>672</v>
      </c>
      <c r="H7" s="23" t="s">
        <v>34</v>
      </c>
      <c r="I7" s="480">
        <v>715</v>
      </c>
    </row>
    <row r="8" spans="1:9" ht="15.75">
      <c r="A8" s="23">
        <v>4197</v>
      </c>
      <c r="B8" s="23" t="s">
        <v>661</v>
      </c>
      <c r="C8" s="23" t="s">
        <v>34</v>
      </c>
      <c r="D8" s="480">
        <v>715</v>
      </c>
      <c r="E8" s="24"/>
      <c r="F8" s="23">
        <v>981</v>
      </c>
      <c r="G8" s="23" t="s">
        <v>655</v>
      </c>
      <c r="H8" s="23" t="s">
        <v>34</v>
      </c>
      <c r="I8" s="480">
        <v>715</v>
      </c>
    </row>
    <row r="9" spans="1:9" ht="15.75">
      <c r="A9" s="23">
        <v>4620</v>
      </c>
      <c r="B9" s="23" t="s">
        <v>38</v>
      </c>
      <c r="C9" s="23" t="s">
        <v>34</v>
      </c>
      <c r="D9" s="480">
        <v>715</v>
      </c>
      <c r="E9" s="24"/>
      <c r="F9" s="23">
        <v>199</v>
      </c>
      <c r="G9" s="23" t="s">
        <v>39</v>
      </c>
      <c r="H9" s="23" t="s">
        <v>34</v>
      </c>
      <c r="I9" s="480">
        <v>715</v>
      </c>
    </row>
    <row r="10" spans="1:9" ht="15.75">
      <c r="A10" s="23">
        <v>3001</v>
      </c>
      <c r="B10" s="23" t="s">
        <v>662</v>
      </c>
      <c r="C10" s="23" t="s">
        <v>34</v>
      </c>
      <c r="D10" s="480">
        <v>715</v>
      </c>
      <c r="E10" s="24"/>
      <c r="F10" s="23">
        <v>309</v>
      </c>
      <c r="G10" s="23" t="s">
        <v>673</v>
      </c>
      <c r="H10" s="23" t="s">
        <v>34</v>
      </c>
      <c r="I10" s="480">
        <v>715</v>
      </c>
    </row>
    <row r="11" spans="1:9" ht="15.75">
      <c r="A11" s="23">
        <v>237</v>
      </c>
      <c r="B11" s="23"/>
      <c r="C11" s="23" t="s">
        <v>34</v>
      </c>
      <c r="D11" s="480">
        <v>715</v>
      </c>
      <c r="E11" s="24"/>
      <c r="F11" s="23">
        <v>518</v>
      </c>
      <c r="G11" s="23" t="s">
        <v>41</v>
      </c>
      <c r="H11" s="23" t="s">
        <v>34</v>
      </c>
      <c r="I11" s="480">
        <v>715</v>
      </c>
    </row>
    <row r="12" spans="1:9" ht="15.75">
      <c r="A12" s="23">
        <v>502</v>
      </c>
      <c r="B12" s="23" t="s">
        <v>663</v>
      </c>
      <c r="C12" s="23" t="s">
        <v>34</v>
      </c>
      <c r="D12" s="480">
        <v>715</v>
      </c>
      <c r="E12" s="24"/>
      <c r="F12" s="23">
        <v>200</v>
      </c>
      <c r="G12" s="23" t="s">
        <v>656</v>
      </c>
      <c r="H12" s="23" t="s">
        <v>34</v>
      </c>
      <c r="I12" s="480">
        <v>715</v>
      </c>
    </row>
    <row r="13" spans="1:9" ht="15.75">
      <c r="A13" s="23">
        <v>947</v>
      </c>
      <c r="B13" s="23"/>
      <c r="C13" s="23" t="s">
        <v>34</v>
      </c>
      <c r="D13" s="480">
        <v>715</v>
      </c>
      <c r="E13" s="24"/>
      <c r="F13" s="23">
        <v>571</v>
      </c>
      <c r="G13" s="23" t="s">
        <v>657</v>
      </c>
      <c r="H13" s="23" t="s">
        <v>34</v>
      </c>
      <c r="I13" s="480">
        <v>715</v>
      </c>
    </row>
    <row r="14" spans="1:9" ht="15.75">
      <c r="A14" s="23">
        <v>2008</v>
      </c>
      <c r="B14" s="23" t="s">
        <v>664</v>
      </c>
      <c r="C14" s="23" t="s">
        <v>34</v>
      </c>
      <c r="D14" s="480">
        <v>715</v>
      </c>
      <c r="E14" s="24"/>
      <c r="F14" s="23">
        <v>117</v>
      </c>
      <c r="G14" s="23" t="s">
        <v>658</v>
      </c>
      <c r="H14" s="23" t="s">
        <v>34</v>
      </c>
      <c r="I14" s="480">
        <v>715</v>
      </c>
    </row>
    <row r="15" spans="1:9" ht="15.75">
      <c r="A15" s="23">
        <v>490</v>
      </c>
      <c r="B15" s="23"/>
      <c r="C15" s="23" t="s">
        <v>34</v>
      </c>
      <c r="D15" s="480">
        <v>715</v>
      </c>
      <c r="E15" s="24"/>
      <c r="F15" s="23">
        <v>165</v>
      </c>
      <c r="G15" s="23" t="s">
        <v>659</v>
      </c>
      <c r="H15" s="23" t="s">
        <v>34</v>
      </c>
      <c r="I15" s="480">
        <v>715</v>
      </c>
    </row>
    <row r="16" spans="1:9" ht="15.75">
      <c r="A16" s="23">
        <v>2001</v>
      </c>
      <c r="B16" s="23" t="s">
        <v>665</v>
      </c>
      <c r="C16" s="23" t="s">
        <v>34</v>
      </c>
      <c r="D16" s="480">
        <v>715</v>
      </c>
      <c r="E16" s="24"/>
      <c r="F16" s="23">
        <v>2303</v>
      </c>
      <c r="G16" s="23"/>
      <c r="H16" s="23" t="s">
        <v>34</v>
      </c>
      <c r="I16" s="480">
        <v>900</v>
      </c>
    </row>
    <row r="17" spans="1:9" ht="15.75">
      <c r="A17" s="23">
        <v>7030</v>
      </c>
      <c r="B17" s="23" t="s">
        <v>666</v>
      </c>
      <c r="C17" s="23" t="s">
        <v>34</v>
      </c>
      <c r="D17" s="480">
        <v>715</v>
      </c>
      <c r="E17" s="24"/>
      <c r="F17" s="23">
        <v>2311</v>
      </c>
      <c r="G17" s="23"/>
      <c r="H17" s="23" t="s">
        <v>34</v>
      </c>
      <c r="I17" s="480">
        <v>900</v>
      </c>
    </row>
    <row r="18" spans="1:9" ht="15.75">
      <c r="A18" s="23">
        <v>7144</v>
      </c>
      <c r="B18" s="23"/>
      <c r="C18" s="23" t="s">
        <v>34</v>
      </c>
      <c r="D18" s="480">
        <v>715</v>
      </c>
      <c r="E18" s="24"/>
      <c r="F18" s="23" t="s">
        <v>42</v>
      </c>
      <c r="G18" s="23" t="s">
        <v>674</v>
      </c>
      <c r="H18" s="23" t="s">
        <v>34</v>
      </c>
      <c r="I18" s="480">
        <v>1000</v>
      </c>
    </row>
    <row r="19" spans="1:9" ht="15.75">
      <c r="A19" s="23">
        <v>6008</v>
      </c>
      <c r="B19" s="23"/>
      <c r="C19" s="23" t="s">
        <v>34</v>
      </c>
      <c r="D19" s="480">
        <v>715</v>
      </c>
      <c r="E19" s="24"/>
      <c r="F19" s="23" t="s">
        <v>43</v>
      </c>
      <c r="G19" s="23"/>
      <c r="H19" s="23" t="s">
        <v>34</v>
      </c>
      <c r="I19" s="480">
        <v>1000</v>
      </c>
    </row>
    <row r="20" spans="1:9" ht="15.75">
      <c r="A20" s="23">
        <v>565</v>
      </c>
      <c r="B20" s="23"/>
      <c r="C20" s="23" t="s">
        <v>34</v>
      </c>
      <c r="D20" s="480">
        <v>715</v>
      </c>
      <c r="E20" s="24"/>
      <c r="F20" s="23" t="s">
        <v>45</v>
      </c>
      <c r="G20" s="23" t="s">
        <v>675</v>
      </c>
      <c r="H20" s="23" t="s">
        <v>34</v>
      </c>
      <c r="I20" s="480">
        <v>1000</v>
      </c>
    </row>
    <row r="21" spans="1:9" ht="15.75">
      <c r="A21" s="23">
        <v>604</v>
      </c>
      <c r="B21" s="23" t="s">
        <v>44</v>
      </c>
      <c r="C21" s="23" t="s">
        <v>34</v>
      </c>
      <c r="D21" s="480">
        <v>715</v>
      </c>
      <c r="E21" s="24"/>
      <c r="F21" s="23">
        <v>2307</v>
      </c>
      <c r="G21" s="23"/>
      <c r="H21" s="23" t="s">
        <v>34</v>
      </c>
      <c r="I21" s="480">
        <v>1000</v>
      </c>
    </row>
    <row r="22" spans="1:9" ht="15.75">
      <c r="A22" s="23">
        <v>491</v>
      </c>
      <c r="B22" s="23"/>
      <c r="C22" s="23" t="s">
        <v>34</v>
      </c>
      <c r="D22" s="480">
        <v>715</v>
      </c>
      <c r="E22" s="24"/>
      <c r="F22" s="23" t="s">
        <v>47</v>
      </c>
      <c r="G22" s="23"/>
      <c r="H22" s="23" t="s">
        <v>34</v>
      </c>
      <c r="I22" s="480">
        <v>1000</v>
      </c>
    </row>
    <row r="23" spans="1:9" ht="15.75">
      <c r="A23" s="23">
        <v>776</v>
      </c>
      <c r="B23" s="23"/>
      <c r="C23" s="23" t="s">
        <v>34</v>
      </c>
      <c r="D23" s="480">
        <v>715</v>
      </c>
      <c r="E23" s="24"/>
      <c r="F23" s="23" t="s">
        <v>46</v>
      </c>
      <c r="G23" s="23" t="s">
        <v>676</v>
      </c>
      <c r="H23" s="23" t="s">
        <v>34</v>
      </c>
      <c r="I23" s="480">
        <v>1000</v>
      </c>
    </row>
    <row r="24" spans="1:9" ht="15.75">
      <c r="A24" s="23">
        <v>6002</v>
      </c>
      <c r="B24" s="23" t="s">
        <v>44</v>
      </c>
      <c r="C24" s="23" t="s">
        <v>34</v>
      </c>
      <c r="D24" s="480">
        <v>715</v>
      </c>
      <c r="E24" s="24"/>
      <c r="F24" s="23" t="s">
        <v>48</v>
      </c>
      <c r="G24" s="23"/>
      <c r="H24" s="23" t="s">
        <v>34</v>
      </c>
      <c r="I24" s="480">
        <v>1390</v>
      </c>
    </row>
    <row r="25" spans="1:9" ht="15.75">
      <c r="A25" s="23">
        <v>6011</v>
      </c>
      <c r="B25" s="23"/>
      <c r="C25" s="23" t="s">
        <v>34</v>
      </c>
      <c r="D25" s="480">
        <v>715</v>
      </c>
      <c r="E25" s="24"/>
      <c r="F25" s="23" t="s">
        <v>49</v>
      </c>
      <c r="G25" s="23"/>
      <c r="H25" s="23" t="s">
        <v>34</v>
      </c>
      <c r="I25" s="480">
        <v>1390</v>
      </c>
    </row>
    <row r="26" spans="1:9" ht="15.75">
      <c r="A26" s="23">
        <v>303</v>
      </c>
      <c r="B26" s="23"/>
      <c r="C26" s="23" t="s">
        <v>34</v>
      </c>
      <c r="D26" s="480">
        <v>715</v>
      </c>
      <c r="E26" s="24"/>
      <c r="F26" s="23" t="s">
        <v>50</v>
      </c>
      <c r="G26" s="23"/>
      <c r="H26" s="23" t="s">
        <v>34</v>
      </c>
      <c r="I26" s="480">
        <v>1390</v>
      </c>
    </row>
    <row r="27" spans="1:9" ht="15.75">
      <c r="A27" s="23">
        <v>5032</v>
      </c>
      <c r="B27" s="23" t="s">
        <v>667</v>
      </c>
      <c r="C27" s="23" t="s">
        <v>34</v>
      </c>
      <c r="D27" s="480">
        <v>715</v>
      </c>
      <c r="E27" s="24"/>
      <c r="F27" s="23">
        <v>6040006</v>
      </c>
      <c r="G27" s="23" t="s">
        <v>55</v>
      </c>
      <c r="H27" s="23" t="s">
        <v>34</v>
      </c>
      <c r="I27" s="480">
        <v>1390</v>
      </c>
    </row>
    <row r="28" spans="1:9" ht="15.75">
      <c r="A28" s="23">
        <v>7162</v>
      </c>
      <c r="B28" s="23"/>
      <c r="C28" s="23" t="s">
        <v>34</v>
      </c>
      <c r="D28" s="480">
        <v>715</v>
      </c>
      <c r="E28" s="24"/>
      <c r="F28" s="23">
        <v>6040008</v>
      </c>
      <c r="G28" s="23" t="s">
        <v>55</v>
      </c>
      <c r="H28" s="23" t="s">
        <v>34</v>
      </c>
      <c r="I28" s="480">
        <v>1390</v>
      </c>
    </row>
    <row r="29" spans="1:9" ht="15.75">
      <c r="A29" s="23">
        <v>834</v>
      </c>
      <c r="B29" s="23" t="s">
        <v>668</v>
      </c>
      <c r="C29" s="23" t="s">
        <v>34</v>
      </c>
      <c r="D29" s="480">
        <v>715</v>
      </c>
      <c r="E29" s="24"/>
      <c r="F29" s="23">
        <v>6040010</v>
      </c>
      <c r="G29" s="23" t="s">
        <v>55</v>
      </c>
      <c r="H29" s="23" t="s">
        <v>34</v>
      </c>
      <c r="I29" s="480">
        <v>1390</v>
      </c>
    </row>
    <row r="30" spans="1:9" ht="15.75">
      <c r="A30" s="23">
        <v>8020</v>
      </c>
      <c r="B30" s="23" t="s">
        <v>669</v>
      </c>
      <c r="C30" s="23" t="s">
        <v>34</v>
      </c>
      <c r="D30" s="480">
        <v>715</v>
      </c>
      <c r="E30" s="24"/>
      <c r="F30" s="23">
        <v>6040015</v>
      </c>
      <c r="G30" s="23" t="s">
        <v>55</v>
      </c>
      <c r="H30" s="23" t="s">
        <v>34</v>
      </c>
      <c r="I30" s="480">
        <v>1390</v>
      </c>
    </row>
    <row r="31" spans="1:9" ht="15.75">
      <c r="A31" s="23">
        <v>168</v>
      </c>
      <c r="B31" s="23" t="s">
        <v>670</v>
      </c>
      <c r="C31" s="23" t="s">
        <v>34</v>
      </c>
      <c r="D31" s="480">
        <v>715</v>
      </c>
      <c r="E31" s="24"/>
      <c r="F31" s="23">
        <v>6060003</v>
      </c>
      <c r="G31" s="23" t="s">
        <v>55</v>
      </c>
      <c r="H31" s="23" t="s">
        <v>34</v>
      </c>
      <c r="I31" s="480">
        <v>1390</v>
      </c>
    </row>
    <row r="33" spans="1:9">
      <c r="A33" s="26" t="s">
        <v>56</v>
      </c>
      <c r="B33" s="26"/>
      <c r="C33" s="26"/>
      <c r="D33" s="26"/>
      <c r="E33" s="26"/>
      <c r="F33" s="26"/>
      <c r="G33" s="26"/>
      <c r="H33" s="26"/>
      <c r="I33" s="26"/>
    </row>
    <row r="34" spans="1:9">
      <c r="A34" s="26" t="s">
        <v>57</v>
      </c>
      <c r="B34" s="27"/>
      <c r="C34" s="27"/>
      <c r="D34" s="27"/>
      <c r="E34" s="27"/>
      <c r="F34" s="28"/>
      <c r="G34" s="532" t="s">
        <v>58</v>
      </c>
      <c r="H34" s="533"/>
      <c r="I34" s="534"/>
    </row>
    <row r="35" spans="1:9">
      <c r="A35" s="29" t="s">
        <v>59</v>
      </c>
      <c r="B35" s="27"/>
      <c r="C35" s="27"/>
      <c r="D35" s="27"/>
      <c r="E35" s="27"/>
      <c r="F35" s="27"/>
      <c r="G35" s="30"/>
      <c r="H35" s="31" t="s">
        <v>60</v>
      </c>
      <c r="I35" s="31" t="s">
        <v>61</v>
      </c>
    </row>
    <row r="36" spans="1:9">
      <c r="A36" s="29" t="s">
        <v>82</v>
      </c>
      <c r="E36" s="32"/>
      <c r="G36" s="33" t="s">
        <v>62</v>
      </c>
      <c r="H36" s="34">
        <v>0.3</v>
      </c>
      <c r="I36" s="34">
        <v>2</v>
      </c>
    </row>
    <row r="37" spans="1:9">
      <c r="A37" s="29" t="s">
        <v>83</v>
      </c>
      <c r="B37" s="35"/>
      <c r="C37" s="35"/>
      <c r="D37" s="32"/>
      <c r="E37" s="36"/>
      <c r="F37" s="36"/>
      <c r="G37" s="33" t="s">
        <v>63</v>
      </c>
      <c r="H37" s="34">
        <v>0.3</v>
      </c>
      <c r="I37" s="34">
        <v>2.2999999999999998</v>
      </c>
    </row>
    <row r="38" spans="1:9">
      <c r="A38" s="29" t="s">
        <v>652</v>
      </c>
      <c r="B38" s="37"/>
      <c r="C38" s="32"/>
      <c r="D38" s="38"/>
      <c r="E38" s="38"/>
      <c r="F38" s="38"/>
      <c r="G38" s="33" t="s">
        <v>64</v>
      </c>
      <c r="H38" s="34" t="s">
        <v>65</v>
      </c>
      <c r="I38" s="34">
        <v>4</v>
      </c>
    </row>
    <row r="39" spans="1:9">
      <c r="A39" s="41" t="s">
        <v>84</v>
      </c>
      <c r="B39" s="37"/>
      <c r="C39" s="32"/>
      <c r="D39" s="38"/>
      <c r="E39" s="38"/>
      <c r="F39" s="38"/>
      <c r="G39" s="39"/>
      <c r="H39" s="40"/>
      <c r="I39" s="40"/>
    </row>
    <row r="40" spans="1:9" s="281" customFormat="1">
      <c r="A40" s="41" t="s">
        <v>79</v>
      </c>
      <c r="B40" s="42"/>
      <c r="C40" s="32"/>
      <c r="D40" s="38"/>
      <c r="E40" s="38"/>
      <c r="F40" s="38"/>
      <c r="G40" s="39"/>
      <c r="H40" s="40"/>
      <c r="I40" s="40"/>
    </row>
    <row r="41" spans="1:9" s="281" customFormat="1">
      <c r="A41" s="41" t="s">
        <v>280</v>
      </c>
      <c r="B41" s="42"/>
      <c r="C41" s="32"/>
      <c r="D41" s="38"/>
      <c r="E41" s="38"/>
      <c r="F41" s="38"/>
      <c r="G41"/>
      <c r="H41"/>
      <c r="I41" s="40"/>
    </row>
    <row r="42" spans="1:9">
      <c r="A42" s="126" t="s">
        <v>281</v>
      </c>
      <c r="B42" s="127"/>
      <c r="C42" s="32"/>
      <c r="D42" s="38"/>
      <c r="E42" s="38"/>
      <c r="F42" s="38"/>
      <c r="G42" s="83"/>
      <c r="H42" s="83"/>
    </row>
    <row r="43" spans="1:9">
      <c r="A43" s="126" t="s">
        <v>282</v>
      </c>
      <c r="B43" s="127"/>
      <c r="C43" s="32"/>
      <c r="D43" s="38"/>
      <c r="E43" s="38"/>
      <c r="F43" s="38"/>
      <c r="G43" s="83"/>
      <c r="H43" s="83"/>
    </row>
    <row r="44" spans="1:9" s="83" customFormat="1" ht="15.75">
      <c r="A44" s="128" t="s">
        <v>653</v>
      </c>
      <c r="B44" s="21"/>
      <c r="C44" s="10"/>
      <c r="D44" s="10"/>
      <c r="E44" s="10"/>
      <c r="F44" s="10"/>
      <c r="G44" s="10"/>
      <c r="H44" s="10"/>
    </row>
    <row r="45" spans="1:9" s="83" customFormat="1">
      <c r="A45" s="535" t="s">
        <v>66</v>
      </c>
      <c r="B45" s="535"/>
      <c r="C45" s="535"/>
      <c r="D45" s="535"/>
      <c r="E45" s="535"/>
      <c r="F45" s="535"/>
      <c r="G45" s="535"/>
      <c r="H45" s="535"/>
    </row>
    <row r="46" spans="1:9">
      <c r="I46" s="10"/>
    </row>
    <row r="47" spans="1:9">
      <c r="I47" s="10"/>
    </row>
  </sheetData>
  <mergeCells count="4">
    <mergeCell ref="A1:I1"/>
    <mergeCell ref="A3:I3"/>
    <mergeCell ref="G34:I34"/>
    <mergeCell ref="A45:H45"/>
  </mergeCells>
  <pageMargins left="0.7" right="0.7" top="0.75" bottom="0.75" header="0.3" footer="0.3"/>
  <pageSetup paperSize="9" scale="7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43"/>
  <sheetViews>
    <sheetView workbookViewId="0">
      <selection activeCell="O5" sqref="O5"/>
    </sheetView>
  </sheetViews>
  <sheetFormatPr defaultRowHeight="15"/>
  <cols>
    <col min="1" max="1" width="18.7109375" customWidth="1"/>
    <col min="2" max="2" width="25.5703125" customWidth="1"/>
    <col min="4" max="4" width="18.7109375" customWidth="1"/>
    <col min="6" max="6" width="18.7109375" customWidth="1"/>
    <col min="7" max="7" width="25.7109375" customWidth="1"/>
    <col min="9" max="9" width="18.7109375" customWidth="1"/>
  </cols>
  <sheetData>
    <row r="1" spans="1:9" ht="21">
      <c r="A1" s="529" t="s">
        <v>186</v>
      </c>
      <c r="B1" s="529"/>
      <c r="C1" s="529"/>
      <c r="D1" s="529"/>
      <c r="E1" s="529"/>
      <c r="F1" s="529"/>
      <c r="G1" s="529"/>
      <c r="H1" s="529"/>
      <c r="I1" s="529"/>
    </row>
    <row r="2" spans="1:9" ht="15.75">
      <c r="A2" s="536" t="s">
        <v>399</v>
      </c>
      <c r="B2" s="537"/>
      <c r="C2" s="537"/>
      <c r="D2" s="537"/>
      <c r="E2" s="537"/>
      <c r="F2" s="537"/>
      <c r="G2" s="537"/>
      <c r="H2" s="537"/>
      <c r="I2" s="537"/>
    </row>
    <row r="3" spans="1:9" ht="15.75">
      <c r="A3" s="23" t="s">
        <v>29</v>
      </c>
      <c r="B3" s="23" t="s">
        <v>30</v>
      </c>
      <c r="C3" s="23" t="s">
        <v>31</v>
      </c>
      <c r="D3" s="23" t="s">
        <v>32</v>
      </c>
      <c r="E3" s="24"/>
      <c r="F3" s="23" t="s">
        <v>29</v>
      </c>
      <c r="G3" s="23" t="s">
        <v>30</v>
      </c>
      <c r="H3" s="23" t="s">
        <v>31</v>
      </c>
      <c r="I3" s="23" t="s">
        <v>32</v>
      </c>
    </row>
    <row r="4" spans="1:9" ht="15.75">
      <c r="A4" s="23">
        <v>1003</v>
      </c>
      <c r="B4" s="23" t="s">
        <v>660</v>
      </c>
      <c r="C4" s="23" t="s">
        <v>34</v>
      </c>
      <c r="D4" s="25">
        <v>1300</v>
      </c>
      <c r="E4" s="24"/>
      <c r="F4" s="23">
        <v>901</v>
      </c>
      <c r="G4" s="23" t="s">
        <v>670</v>
      </c>
      <c r="H4" s="23" t="s">
        <v>34</v>
      </c>
      <c r="I4" s="25">
        <v>1470</v>
      </c>
    </row>
    <row r="5" spans="1:9" s="510" customFormat="1" ht="15.75">
      <c r="A5" s="23">
        <v>10</v>
      </c>
      <c r="B5" s="23" t="s">
        <v>654</v>
      </c>
      <c r="C5" s="23" t="s">
        <v>34</v>
      </c>
      <c r="D5" s="25">
        <v>1470</v>
      </c>
      <c r="E5" s="24"/>
      <c r="F5" s="23">
        <v>9601</v>
      </c>
      <c r="G5" s="23" t="s">
        <v>35</v>
      </c>
      <c r="H5" s="23" t="s">
        <v>34</v>
      </c>
      <c r="I5" s="25">
        <v>1470</v>
      </c>
    </row>
    <row r="6" spans="1:9" ht="15.75">
      <c r="A6" s="23">
        <v>4020</v>
      </c>
      <c r="B6" s="23" t="s">
        <v>36</v>
      </c>
      <c r="C6" s="23" t="s">
        <v>34</v>
      </c>
      <c r="D6" s="25">
        <v>1470</v>
      </c>
      <c r="E6" s="24"/>
      <c r="F6" s="23">
        <v>50</v>
      </c>
      <c r="G6" s="23" t="s">
        <v>37</v>
      </c>
      <c r="H6" s="23" t="s">
        <v>34</v>
      </c>
      <c r="I6" s="25">
        <v>1470</v>
      </c>
    </row>
    <row r="7" spans="1:9" ht="15.75">
      <c r="A7" s="23">
        <v>4197</v>
      </c>
      <c r="B7" s="23" t="s">
        <v>661</v>
      </c>
      <c r="C7" s="23" t="s">
        <v>34</v>
      </c>
      <c r="D7" s="25">
        <v>1470</v>
      </c>
      <c r="E7" s="24"/>
      <c r="F7" s="23">
        <v>981</v>
      </c>
      <c r="G7" s="23"/>
      <c r="H7" s="23" t="s">
        <v>34</v>
      </c>
      <c r="I7" s="25">
        <v>1470</v>
      </c>
    </row>
    <row r="8" spans="1:9" ht="15.75">
      <c r="A8" s="23">
        <v>4620</v>
      </c>
      <c r="B8" s="23" t="s">
        <v>38</v>
      </c>
      <c r="C8" s="23" t="s">
        <v>34</v>
      </c>
      <c r="D8" s="25">
        <v>1470</v>
      </c>
      <c r="E8" s="24"/>
      <c r="F8" s="23">
        <v>199</v>
      </c>
      <c r="G8" s="23" t="s">
        <v>39</v>
      </c>
      <c r="H8" s="23" t="s">
        <v>34</v>
      </c>
      <c r="I8" s="25">
        <v>1470</v>
      </c>
    </row>
    <row r="9" spans="1:9" ht="15.75">
      <c r="A9" s="23">
        <v>3001</v>
      </c>
      <c r="B9" s="23" t="s">
        <v>662</v>
      </c>
      <c r="C9" s="23" t="s">
        <v>34</v>
      </c>
      <c r="D9" s="25">
        <v>1470</v>
      </c>
      <c r="E9" s="24"/>
      <c r="F9" s="23">
        <v>309</v>
      </c>
      <c r="G9" s="23" t="s">
        <v>40</v>
      </c>
      <c r="H9" s="23" t="s">
        <v>34</v>
      </c>
      <c r="I9" s="25">
        <v>1470</v>
      </c>
    </row>
    <row r="10" spans="1:9" ht="15.75">
      <c r="A10" s="23">
        <v>237</v>
      </c>
      <c r="B10" s="23"/>
      <c r="C10" s="23" t="s">
        <v>34</v>
      </c>
      <c r="D10" s="25">
        <v>1470</v>
      </c>
      <c r="E10" s="24"/>
      <c r="F10" s="23">
        <v>518</v>
      </c>
      <c r="G10" s="23" t="s">
        <v>41</v>
      </c>
      <c r="H10" s="23" t="s">
        <v>34</v>
      </c>
      <c r="I10" s="25">
        <v>1470</v>
      </c>
    </row>
    <row r="11" spans="1:9" ht="15.75">
      <c r="A11" s="23">
        <v>502</v>
      </c>
      <c r="B11" s="23"/>
      <c r="C11" s="23" t="s">
        <v>34</v>
      </c>
      <c r="D11" s="25">
        <v>1470</v>
      </c>
      <c r="E11" s="24"/>
      <c r="F11" s="23">
        <v>200</v>
      </c>
      <c r="G11" s="23" t="s">
        <v>682</v>
      </c>
      <c r="H11" s="23" t="s">
        <v>34</v>
      </c>
      <c r="I11" s="25">
        <v>1470</v>
      </c>
    </row>
    <row r="12" spans="1:9" ht="15.75">
      <c r="A12" s="23">
        <v>947</v>
      </c>
      <c r="B12" s="23"/>
      <c r="C12" s="23" t="s">
        <v>34</v>
      </c>
      <c r="D12" s="25">
        <v>1470</v>
      </c>
      <c r="E12" s="24"/>
      <c r="F12" s="23">
        <v>571</v>
      </c>
      <c r="G12" s="23"/>
      <c r="H12" s="23" t="s">
        <v>34</v>
      </c>
      <c r="I12" s="25">
        <v>1470</v>
      </c>
    </row>
    <row r="13" spans="1:9" ht="15.75">
      <c r="A13" s="23">
        <v>2008</v>
      </c>
      <c r="B13" s="23" t="s">
        <v>664</v>
      </c>
      <c r="C13" s="23" t="s">
        <v>34</v>
      </c>
      <c r="D13" s="25">
        <v>1470</v>
      </c>
      <c r="E13" s="24"/>
      <c r="F13" s="23">
        <v>117</v>
      </c>
      <c r="G13" s="23"/>
      <c r="H13" s="23" t="s">
        <v>34</v>
      </c>
      <c r="I13" s="25">
        <v>1470</v>
      </c>
    </row>
    <row r="14" spans="1:9" ht="15.75">
      <c r="A14" s="23">
        <v>490</v>
      </c>
      <c r="B14" s="23"/>
      <c r="C14" s="23" t="s">
        <v>34</v>
      </c>
      <c r="D14" s="25">
        <v>1470</v>
      </c>
      <c r="E14" s="24"/>
      <c r="F14" s="23">
        <v>165</v>
      </c>
      <c r="G14" s="23"/>
      <c r="H14" s="23" t="s">
        <v>34</v>
      </c>
      <c r="I14" s="25">
        <v>1470</v>
      </c>
    </row>
    <row r="15" spans="1:9" ht="15.75">
      <c r="A15" s="23">
        <v>2001</v>
      </c>
      <c r="B15" s="23" t="s">
        <v>665</v>
      </c>
      <c r="C15" s="23" t="s">
        <v>34</v>
      </c>
      <c r="D15" s="25">
        <v>1470</v>
      </c>
      <c r="E15" s="24"/>
      <c r="F15" s="23">
        <v>2303</v>
      </c>
      <c r="G15" s="23"/>
      <c r="H15" s="23" t="s">
        <v>34</v>
      </c>
      <c r="I15" s="25">
        <v>1955</v>
      </c>
    </row>
    <row r="16" spans="1:9" ht="15.75">
      <c r="A16" s="23">
        <v>7030</v>
      </c>
      <c r="B16" s="23" t="s">
        <v>666</v>
      </c>
      <c r="C16" s="23" t="s">
        <v>34</v>
      </c>
      <c r="D16" s="25">
        <v>1470</v>
      </c>
      <c r="E16" s="24"/>
      <c r="F16" s="23">
        <v>2311</v>
      </c>
      <c r="G16" s="23"/>
      <c r="H16" s="23" t="s">
        <v>34</v>
      </c>
      <c r="I16" s="25">
        <v>1955</v>
      </c>
    </row>
    <row r="17" spans="1:9" ht="15.75">
      <c r="A17" s="23">
        <v>7144</v>
      </c>
      <c r="B17" s="23"/>
      <c r="C17" s="23" t="s">
        <v>34</v>
      </c>
      <c r="D17" s="25">
        <v>1470</v>
      </c>
      <c r="E17" s="24"/>
      <c r="F17" s="23" t="s">
        <v>42</v>
      </c>
      <c r="G17" s="23" t="s">
        <v>33</v>
      </c>
      <c r="H17" s="23" t="s">
        <v>34</v>
      </c>
      <c r="I17" s="25">
        <v>1955</v>
      </c>
    </row>
    <row r="18" spans="1:9" ht="15.75">
      <c r="A18" s="23">
        <v>6008</v>
      </c>
      <c r="B18" s="23"/>
      <c r="C18" s="23" t="s">
        <v>34</v>
      </c>
      <c r="D18" s="25">
        <v>1470</v>
      </c>
      <c r="E18" s="24"/>
      <c r="F18" s="23" t="s">
        <v>43</v>
      </c>
      <c r="G18" s="23"/>
      <c r="H18" s="23" t="s">
        <v>34</v>
      </c>
      <c r="I18" s="25">
        <v>1955</v>
      </c>
    </row>
    <row r="19" spans="1:9" ht="15.75">
      <c r="A19" s="23">
        <v>565</v>
      </c>
      <c r="B19" s="23"/>
      <c r="C19" s="23" t="s">
        <v>34</v>
      </c>
      <c r="D19" s="25">
        <v>1470</v>
      </c>
      <c r="E19" s="24"/>
      <c r="F19" s="23" t="s">
        <v>45</v>
      </c>
      <c r="G19" s="23" t="s">
        <v>35</v>
      </c>
      <c r="H19" s="23" t="s">
        <v>34</v>
      </c>
      <c r="I19" s="25">
        <v>1955</v>
      </c>
    </row>
    <row r="20" spans="1:9" ht="15.75">
      <c r="A20" s="23">
        <v>604</v>
      </c>
      <c r="B20" s="23" t="s">
        <v>44</v>
      </c>
      <c r="C20" s="23" t="s">
        <v>34</v>
      </c>
      <c r="D20" s="25">
        <v>1470</v>
      </c>
      <c r="E20" s="24"/>
      <c r="F20" s="23">
        <v>2307</v>
      </c>
      <c r="G20" s="23"/>
      <c r="H20" s="23" t="s">
        <v>34</v>
      </c>
      <c r="I20" s="25">
        <v>1955</v>
      </c>
    </row>
    <row r="21" spans="1:9" ht="15.75">
      <c r="A21" s="23">
        <v>491</v>
      </c>
      <c r="B21" s="23"/>
      <c r="C21" s="23" t="s">
        <v>34</v>
      </c>
      <c r="D21" s="25">
        <v>1470</v>
      </c>
      <c r="E21" s="24"/>
      <c r="F21" s="23" t="s">
        <v>46</v>
      </c>
      <c r="G21" s="23"/>
      <c r="H21" s="23" t="s">
        <v>34</v>
      </c>
      <c r="I21" s="25">
        <v>1955</v>
      </c>
    </row>
    <row r="22" spans="1:9" ht="15.75">
      <c r="A22" s="23">
        <v>776</v>
      </c>
      <c r="B22" s="23"/>
      <c r="C22" s="23" t="s">
        <v>34</v>
      </c>
      <c r="D22" s="25">
        <v>1470</v>
      </c>
      <c r="E22" s="24"/>
      <c r="F22" s="23" t="s">
        <v>47</v>
      </c>
      <c r="G22" s="23"/>
      <c r="H22" s="23" t="s">
        <v>34</v>
      </c>
      <c r="I22" s="25">
        <v>2260</v>
      </c>
    </row>
    <row r="23" spans="1:9" ht="15.75">
      <c r="A23" s="23">
        <v>6002</v>
      </c>
      <c r="B23" s="23" t="s">
        <v>44</v>
      </c>
      <c r="C23" s="23" t="s">
        <v>34</v>
      </c>
      <c r="D23" s="25">
        <v>1470</v>
      </c>
      <c r="E23" s="24"/>
      <c r="F23" s="23" t="s">
        <v>48</v>
      </c>
      <c r="G23" s="23"/>
      <c r="H23" s="23" t="s">
        <v>34</v>
      </c>
      <c r="I23" s="25">
        <v>2260</v>
      </c>
    </row>
    <row r="24" spans="1:9" ht="15.75">
      <c r="A24" s="23">
        <v>6011</v>
      </c>
      <c r="B24" s="23"/>
      <c r="C24" s="23" t="s">
        <v>34</v>
      </c>
      <c r="D24" s="25">
        <v>1470</v>
      </c>
      <c r="E24" s="24"/>
      <c r="F24" s="23" t="s">
        <v>49</v>
      </c>
      <c r="G24" s="23"/>
      <c r="H24" s="23" t="s">
        <v>34</v>
      </c>
      <c r="I24" s="25">
        <v>2260</v>
      </c>
    </row>
    <row r="25" spans="1:9" ht="15.75">
      <c r="A25" s="23">
        <v>303</v>
      </c>
      <c r="B25" s="23"/>
      <c r="C25" s="23" t="s">
        <v>34</v>
      </c>
      <c r="D25" s="25">
        <v>1470</v>
      </c>
      <c r="E25" s="24"/>
      <c r="F25" s="23" t="s">
        <v>50</v>
      </c>
      <c r="G25" s="23"/>
      <c r="H25" s="23" t="s">
        <v>34</v>
      </c>
      <c r="I25" s="25">
        <v>2260</v>
      </c>
    </row>
    <row r="26" spans="1:9" ht="15.75">
      <c r="A26" s="23">
        <v>5032</v>
      </c>
      <c r="B26" s="23" t="s">
        <v>667</v>
      </c>
      <c r="C26" s="23" t="s">
        <v>34</v>
      </c>
      <c r="D26" s="25">
        <v>1470</v>
      </c>
      <c r="E26" s="24"/>
      <c r="F26" s="23">
        <v>6040006</v>
      </c>
      <c r="G26" s="23" t="s">
        <v>51</v>
      </c>
      <c r="H26" s="23" t="s">
        <v>34</v>
      </c>
      <c r="I26" s="25">
        <v>2260</v>
      </c>
    </row>
    <row r="27" spans="1:9" ht="15.75">
      <c r="A27" s="23">
        <v>7162</v>
      </c>
      <c r="B27" s="23"/>
      <c r="C27" s="23" t="s">
        <v>34</v>
      </c>
      <c r="D27" s="25">
        <v>1470</v>
      </c>
      <c r="E27" s="24"/>
      <c r="F27" s="23">
        <v>6060003</v>
      </c>
      <c r="G27" s="23" t="s">
        <v>52</v>
      </c>
      <c r="H27" s="23" t="s">
        <v>34</v>
      </c>
      <c r="I27" s="25">
        <v>2260</v>
      </c>
    </row>
    <row r="28" spans="1:9" ht="15.75">
      <c r="A28" s="23">
        <v>834</v>
      </c>
      <c r="B28" s="23" t="s">
        <v>668</v>
      </c>
      <c r="C28" s="23" t="s">
        <v>34</v>
      </c>
      <c r="D28" s="25">
        <v>1470</v>
      </c>
      <c r="E28" s="24"/>
      <c r="F28" s="23">
        <v>6040010</v>
      </c>
      <c r="G28" s="23" t="s">
        <v>53</v>
      </c>
      <c r="H28" s="23" t="s">
        <v>34</v>
      </c>
      <c r="I28" s="25">
        <v>2260</v>
      </c>
    </row>
    <row r="29" spans="1:9" ht="15.75">
      <c r="A29" s="23">
        <v>8020</v>
      </c>
      <c r="B29" s="23" t="s">
        <v>669</v>
      </c>
      <c r="C29" s="23" t="s">
        <v>34</v>
      </c>
      <c r="D29" s="25">
        <v>1470</v>
      </c>
      <c r="E29" s="24"/>
      <c r="F29" s="23">
        <v>6040015</v>
      </c>
      <c r="G29" s="23" t="s">
        <v>54</v>
      </c>
      <c r="H29" s="23" t="s">
        <v>34</v>
      </c>
      <c r="I29" s="25">
        <v>2260</v>
      </c>
    </row>
    <row r="30" spans="1:9" ht="15.75">
      <c r="A30" s="23">
        <v>168</v>
      </c>
      <c r="B30" s="23"/>
      <c r="C30" s="23" t="s">
        <v>34</v>
      </c>
      <c r="D30" s="25">
        <v>1470</v>
      </c>
      <c r="E30" s="24"/>
      <c r="F30" s="23">
        <v>6040008</v>
      </c>
      <c r="G30" s="23" t="s">
        <v>55</v>
      </c>
      <c r="H30" s="23" t="s">
        <v>34</v>
      </c>
      <c r="I30" s="25">
        <v>2260</v>
      </c>
    </row>
    <row r="31" spans="1:9" ht="15.75">
      <c r="E31" s="24"/>
    </row>
    <row r="33" spans="1:9">
      <c r="A33" s="26" t="s">
        <v>56</v>
      </c>
      <c r="B33" s="26"/>
      <c r="C33" s="26"/>
      <c r="D33" s="26"/>
      <c r="E33" s="26"/>
      <c r="F33" s="26"/>
      <c r="G33" s="26"/>
      <c r="H33" s="26"/>
      <c r="I33" s="26"/>
    </row>
    <row r="34" spans="1:9">
      <c r="A34" s="26" t="s">
        <v>677</v>
      </c>
      <c r="B34" s="27"/>
      <c r="C34" s="27"/>
      <c r="D34" s="27"/>
      <c r="E34" s="27"/>
      <c r="F34" s="28"/>
      <c r="G34" s="538" t="s">
        <v>58</v>
      </c>
      <c r="H34" s="538"/>
      <c r="I34" s="538"/>
    </row>
    <row r="35" spans="1:9">
      <c r="A35" s="29" t="s">
        <v>678</v>
      </c>
      <c r="E35" s="32"/>
      <c r="G35" s="30"/>
      <c r="H35" s="31" t="s">
        <v>60</v>
      </c>
      <c r="I35" s="31" t="s">
        <v>61</v>
      </c>
    </row>
    <row r="36" spans="1:9">
      <c r="A36" s="29" t="s">
        <v>679</v>
      </c>
      <c r="B36" s="35"/>
      <c r="C36" s="35"/>
      <c r="D36" s="32"/>
      <c r="E36" s="36"/>
      <c r="F36" s="36"/>
      <c r="G36" s="33" t="s">
        <v>62</v>
      </c>
      <c r="H36" s="34">
        <v>0.35</v>
      </c>
      <c r="I36" s="34">
        <v>1.6</v>
      </c>
    </row>
    <row r="37" spans="1:9">
      <c r="A37" s="29" t="s">
        <v>680</v>
      </c>
      <c r="B37" s="37"/>
      <c r="C37" s="32"/>
      <c r="D37" s="38"/>
      <c r="E37" s="38"/>
      <c r="F37" s="38"/>
      <c r="G37" s="33" t="s">
        <v>63</v>
      </c>
      <c r="H37" s="34">
        <v>0.3</v>
      </c>
      <c r="I37" s="34">
        <v>2</v>
      </c>
    </row>
    <row r="38" spans="1:9">
      <c r="A38" s="29" t="s">
        <v>681</v>
      </c>
      <c r="B38" s="37"/>
      <c r="C38" s="32"/>
      <c r="D38" s="38"/>
      <c r="E38" s="38"/>
      <c r="F38" s="38"/>
      <c r="G38" s="39"/>
      <c r="H38" s="40"/>
      <c r="I38" s="40"/>
    </row>
    <row r="39" spans="1:9">
      <c r="A39" s="41" t="s">
        <v>651</v>
      </c>
      <c r="B39" s="37"/>
      <c r="C39" s="32"/>
      <c r="D39" s="38"/>
      <c r="E39" s="38"/>
      <c r="F39" s="38"/>
      <c r="G39" s="39"/>
      <c r="H39" s="40"/>
      <c r="I39" s="40"/>
    </row>
    <row r="40" spans="1:9">
      <c r="B40" s="42"/>
      <c r="C40" s="32"/>
      <c r="D40" s="38"/>
      <c r="E40" s="38"/>
      <c r="F40" s="38"/>
      <c r="G40" s="39"/>
      <c r="H40" s="40"/>
      <c r="I40" s="40"/>
    </row>
    <row r="41" spans="1:9">
      <c r="G41" s="39"/>
      <c r="H41" s="40"/>
      <c r="I41" s="40"/>
    </row>
    <row r="42" spans="1:9">
      <c r="A42" s="535" t="s">
        <v>66</v>
      </c>
      <c r="B42" s="535"/>
      <c r="C42" s="535"/>
      <c r="D42" s="535"/>
      <c r="E42" s="535"/>
      <c r="F42" s="535"/>
      <c r="G42" s="535"/>
      <c r="H42" s="535"/>
      <c r="I42" s="77"/>
    </row>
    <row r="43" spans="1:9">
      <c r="A43" s="77"/>
      <c r="B43" s="27"/>
      <c r="C43" s="27"/>
      <c r="D43" s="27"/>
      <c r="E43" s="27"/>
      <c r="F43" s="27"/>
    </row>
  </sheetData>
  <mergeCells count="4">
    <mergeCell ref="A1:I1"/>
    <mergeCell ref="A2:I2"/>
    <mergeCell ref="G34:I34"/>
    <mergeCell ref="A42:H42"/>
  </mergeCells>
  <pageMargins left="0.25" right="0.25" top="0.75" bottom="0.75" header="0.3" footer="0.3"/>
  <pageSetup paperSize="9" scale="76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217"/>
  <sheetViews>
    <sheetView topLeftCell="A19" zoomScale="110" zoomScaleNormal="110" workbookViewId="0">
      <selection activeCell="E20" sqref="E20"/>
    </sheetView>
  </sheetViews>
  <sheetFormatPr defaultRowHeight="15"/>
  <cols>
    <col min="1" max="1" width="39.140625" customWidth="1"/>
    <col min="2" max="2" width="10" customWidth="1"/>
    <col min="3" max="3" width="11.28515625" customWidth="1"/>
    <col min="5" max="5" width="15.7109375" customWidth="1"/>
    <col min="7" max="7" width="22.85546875" customWidth="1"/>
    <col min="8" max="8" width="13.42578125" customWidth="1"/>
    <col min="9" max="9" width="15" customWidth="1"/>
  </cols>
  <sheetData>
    <row r="1" spans="1:5" ht="18.75">
      <c r="A1" s="539" t="s">
        <v>187</v>
      </c>
      <c r="B1" s="539"/>
      <c r="C1" s="539"/>
      <c r="D1" s="539"/>
      <c r="E1" s="539"/>
    </row>
    <row r="2" spans="1:5" ht="21">
      <c r="A2" s="79" t="s">
        <v>188</v>
      </c>
      <c r="E2" s="78"/>
    </row>
    <row r="3" spans="1:5">
      <c r="A3" s="540" t="s">
        <v>400</v>
      </c>
      <c r="B3" s="541"/>
      <c r="C3" s="541"/>
      <c r="D3" s="541"/>
      <c r="E3" s="541"/>
    </row>
    <row r="4" spans="1:5">
      <c r="A4" s="540" t="s">
        <v>189</v>
      </c>
      <c r="B4" s="540"/>
      <c r="C4" s="540"/>
      <c r="D4" s="540"/>
      <c r="E4" s="540"/>
    </row>
    <row r="5" spans="1:5">
      <c r="A5" s="477" t="s">
        <v>205</v>
      </c>
      <c r="B5" s="478" t="s">
        <v>459</v>
      </c>
      <c r="C5" s="478" t="s">
        <v>32</v>
      </c>
    </row>
    <row r="6" spans="1:5">
      <c r="A6" s="479" t="s">
        <v>460</v>
      </c>
      <c r="B6" s="43" t="s">
        <v>34</v>
      </c>
      <c r="C6" s="30">
        <v>880</v>
      </c>
    </row>
    <row r="7" spans="1:5">
      <c r="A7" s="479" t="s">
        <v>461</v>
      </c>
      <c r="B7" s="43" t="s">
        <v>34</v>
      </c>
      <c r="C7" s="30">
        <v>880</v>
      </c>
    </row>
    <row r="8" spans="1:5">
      <c r="A8" s="479" t="s">
        <v>462</v>
      </c>
      <c r="B8" s="43" t="s">
        <v>34</v>
      </c>
      <c r="C8" s="30">
        <v>890</v>
      </c>
    </row>
    <row r="9" spans="1:5" ht="15" customHeight="1">
      <c r="A9" s="479" t="s">
        <v>463</v>
      </c>
      <c r="B9" s="43" t="s">
        <v>34</v>
      </c>
      <c r="C9" s="30">
        <v>890</v>
      </c>
    </row>
    <row r="10" spans="1:5">
      <c r="A10" s="479" t="s">
        <v>464</v>
      </c>
      <c r="B10" s="43" t="s">
        <v>34</v>
      </c>
      <c r="C10" s="30">
        <v>890</v>
      </c>
      <c r="E10" s="26"/>
    </row>
    <row r="11" spans="1:5">
      <c r="A11" s="479" t="s">
        <v>465</v>
      </c>
      <c r="B11" s="43" t="s">
        <v>34</v>
      </c>
      <c r="C11" s="30">
        <v>890</v>
      </c>
      <c r="E11" s="26"/>
    </row>
    <row r="12" spans="1:5">
      <c r="A12" s="479" t="s">
        <v>466</v>
      </c>
      <c r="B12" s="43" t="s">
        <v>34</v>
      </c>
      <c r="C12" s="30">
        <v>890</v>
      </c>
      <c r="E12" s="26"/>
    </row>
    <row r="13" spans="1:5">
      <c r="A13" s="479" t="s">
        <v>467</v>
      </c>
      <c r="B13" s="43" t="s">
        <v>34</v>
      </c>
      <c r="C13" s="30">
        <v>890</v>
      </c>
      <c r="E13" s="26"/>
    </row>
    <row r="14" spans="1:5">
      <c r="A14" s="479" t="s">
        <v>468</v>
      </c>
      <c r="B14" s="43" t="s">
        <v>34</v>
      </c>
      <c r="C14" s="30">
        <v>890</v>
      </c>
      <c r="E14" s="26"/>
    </row>
    <row r="15" spans="1:5">
      <c r="A15" s="479" t="s">
        <v>469</v>
      </c>
      <c r="B15" s="43" t="s">
        <v>34</v>
      </c>
      <c r="C15" s="30">
        <v>890</v>
      </c>
      <c r="E15" s="26"/>
    </row>
    <row r="16" spans="1:5">
      <c r="A16" s="479" t="s">
        <v>470</v>
      </c>
      <c r="B16" s="43" t="s">
        <v>34</v>
      </c>
      <c r="C16" s="30">
        <v>890</v>
      </c>
      <c r="E16" s="26"/>
    </row>
    <row r="17" spans="1:6">
      <c r="A17" s="479" t="s">
        <v>471</v>
      </c>
      <c r="B17" s="43" t="s">
        <v>34</v>
      </c>
      <c r="C17" s="30">
        <v>890</v>
      </c>
      <c r="E17" s="26"/>
    </row>
    <row r="18" spans="1:6">
      <c r="A18" s="479" t="s">
        <v>472</v>
      </c>
      <c r="B18" s="43" t="s">
        <v>34</v>
      </c>
      <c r="C18" s="30">
        <v>890</v>
      </c>
      <c r="E18" s="26"/>
    </row>
    <row r="19" spans="1:6">
      <c r="A19" s="479" t="s">
        <v>473</v>
      </c>
      <c r="B19" s="43" t="s">
        <v>34</v>
      </c>
      <c r="C19" s="30">
        <v>890</v>
      </c>
      <c r="E19" s="44"/>
    </row>
    <row r="20" spans="1:6">
      <c r="A20" s="479" t="s">
        <v>474</v>
      </c>
      <c r="B20" s="43" t="s">
        <v>34</v>
      </c>
      <c r="C20" s="30">
        <v>890</v>
      </c>
      <c r="E20" s="29"/>
      <c r="F20" s="464"/>
    </row>
    <row r="21" spans="1:6">
      <c r="A21" s="479" t="s">
        <v>475</v>
      </c>
      <c r="B21" s="43" t="s">
        <v>34</v>
      </c>
      <c r="C21" s="30">
        <v>890</v>
      </c>
      <c r="E21" s="29"/>
      <c r="F21" s="464"/>
    </row>
    <row r="22" spans="1:6">
      <c r="A22" s="479" t="s">
        <v>476</v>
      </c>
      <c r="B22" s="43" t="s">
        <v>34</v>
      </c>
      <c r="C22" s="30">
        <v>890</v>
      </c>
      <c r="E22" s="38"/>
      <c r="F22" s="464"/>
    </row>
    <row r="23" spans="1:6">
      <c r="A23" s="479" t="s">
        <v>477</v>
      </c>
      <c r="B23" s="43" t="s">
        <v>34</v>
      </c>
      <c r="C23" s="30">
        <v>1003</v>
      </c>
      <c r="E23" s="38"/>
      <c r="F23" s="464"/>
    </row>
    <row r="24" spans="1:6">
      <c r="A24" s="479" t="s">
        <v>478</v>
      </c>
      <c r="B24" s="43" t="s">
        <v>34</v>
      </c>
      <c r="C24" s="30">
        <v>1003</v>
      </c>
      <c r="F24" s="464"/>
    </row>
    <row r="25" spans="1:6">
      <c r="A25" s="479" t="s">
        <v>479</v>
      </c>
      <c r="B25" s="43" t="s">
        <v>34</v>
      </c>
      <c r="C25" s="30">
        <v>1003</v>
      </c>
      <c r="F25" s="464"/>
    </row>
    <row r="26" spans="1:6">
      <c r="A26" s="479" t="s">
        <v>480</v>
      </c>
      <c r="B26" s="43" t="s">
        <v>34</v>
      </c>
      <c r="C26" s="30">
        <v>1641</v>
      </c>
      <c r="F26" s="464"/>
    </row>
    <row r="27" spans="1:6">
      <c r="A27" s="479" t="s">
        <v>481</v>
      </c>
      <c r="B27" s="43" t="s">
        <v>34</v>
      </c>
      <c r="C27" s="30">
        <v>1641</v>
      </c>
      <c r="F27" s="464"/>
    </row>
    <row r="28" spans="1:6">
      <c r="A28" s="479" t="s">
        <v>482</v>
      </c>
      <c r="B28" s="43" t="s">
        <v>34</v>
      </c>
      <c r="C28" s="30">
        <v>1641</v>
      </c>
      <c r="F28" s="464"/>
    </row>
    <row r="29" spans="1:6">
      <c r="A29" s="479" t="s">
        <v>483</v>
      </c>
      <c r="B29" s="43" t="s">
        <v>34</v>
      </c>
      <c r="C29" s="30">
        <v>808</v>
      </c>
      <c r="E29" s="464"/>
      <c r="F29" s="464"/>
    </row>
    <row r="30" spans="1:6">
      <c r="A30" s="479" t="s">
        <v>484</v>
      </c>
      <c r="B30" s="43" t="s">
        <v>34</v>
      </c>
      <c r="C30" s="30">
        <v>808</v>
      </c>
      <c r="E30" s="48"/>
      <c r="F30" s="464"/>
    </row>
    <row r="31" spans="1:6">
      <c r="A31" s="479" t="s">
        <v>485</v>
      </c>
      <c r="B31" s="43" t="s">
        <v>34</v>
      </c>
      <c r="C31" s="30">
        <v>808</v>
      </c>
      <c r="E31" s="464"/>
      <c r="F31" s="464"/>
    </row>
    <row r="32" spans="1:6">
      <c r="A32" s="479" t="s">
        <v>486</v>
      </c>
      <c r="B32" s="43" t="s">
        <v>34</v>
      </c>
      <c r="C32" s="30">
        <v>808</v>
      </c>
      <c r="E32" s="464"/>
      <c r="F32" s="464"/>
    </row>
    <row r="33" spans="1:3">
      <c r="A33" s="479" t="s">
        <v>487</v>
      </c>
      <c r="B33" s="43" t="s">
        <v>34</v>
      </c>
      <c r="C33" s="30">
        <v>808</v>
      </c>
    </row>
    <row r="34" spans="1:3">
      <c r="A34" s="479" t="s">
        <v>488</v>
      </c>
      <c r="B34" s="43" t="s">
        <v>34</v>
      </c>
      <c r="C34" s="30">
        <v>808</v>
      </c>
    </row>
    <row r="35" spans="1:3">
      <c r="A35" s="479" t="s">
        <v>489</v>
      </c>
      <c r="B35" s="43" t="s">
        <v>34</v>
      </c>
      <c r="C35" s="30">
        <v>808</v>
      </c>
    </row>
    <row r="36" spans="1:3">
      <c r="A36" s="479" t="s">
        <v>490</v>
      </c>
      <c r="B36" s="43" t="s">
        <v>34</v>
      </c>
      <c r="C36" s="30">
        <v>808</v>
      </c>
    </row>
    <row r="37" spans="1:3">
      <c r="A37" s="479" t="s">
        <v>491</v>
      </c>
      <c r="B37" s="43" t="s">
        <v>34</v>
      </c>
      <c r="C37" s="30">
        <v>808</v>
      </c>
    </row>
    <row r="38" spans="1:3">
      <c r="A38" s="479" t="s">
        <v>492</v>
      </c>
      <c r="B38" s="43" t="s">
        <v>34</v>
      </c>
      <c r="C38" s="30">
        <v>808</v>
      </c>
    </row>
    <row r="39" spans="1:3">
      <c r="A39" s="479" t="s">
        <v>493</v>
      </c>
      <c r="B39" s="43" t="s">
        <v>34</v>
      </c>
      <c r="C39" s="30">
        <v>808</v>
      </c>
    </row>
    <row r="40" spans="1:3">
      <c r="A40" s="479" t="s">
        <v>494</v>
      </c>
      <c r="B40" s="43" t="s">
        <v>34</v>
      </c>
      <c r="C40" s="30">
        <v>808</v>
      </c>
    </row>
    <row r="41" spans="1:3">
      <c r="A41" s="479" t="s">
        <v>495</v>
      </c>
      <c r="B41" s="43" t="s">
        <v>34</v>
      </c>
      <c r="C41" s="30">
        <v>808</v>
      </c>
    </row>
    <row r="42" spans="1:3">
      <c r="A42" s="479" t="s">
        <v>496</v>
      </c>
      <c r="B42" s="43" t="s">
        <v>34</v>
      </c>
      <c r="C42" s="30">
        <v>808</v>
      </c>
    </row>
    <row r="43" spans="1:3">
      <c r="A43" s="479" t="s">
        <v>497</v>
      </c>
      <c r="B43" s="43" t="s">
        <v>34</v>
      </c>
      <c r="C43" s="30">
        <v>858</v>
      </c>
    </row>
    <row r="44" spans="1:3">
      <c r="A44" s="479" t="s">
        <v>498</v>
      </c>
      <c r="B44" s="43" t="s">
        <v>34</v>
      </c>
      <c r="C44" s="30">
        <v>858</v>
      </c>
    </row>
    <row r="45" spans="1:3">
      <c r="A45" s="479" t="s">
        <v>499</v>
      </c>
      <c r="B45" s="43" t="s">
        <v>34</v>
      </c>
      <c r="C45" s="30">
        <v>858</v>
      </c>
    </row>
    <row r="46" spans="1:3">
      <c r="A46" s="479" t="s">
        <v>500</v>
      </c>
      <c r="B46" s="43" t="s">
        <v>34</v>
      </c>
      <c r="C46" s="30">
        <v>858</v>
      </c>
    </row>
    <row r="47" spans="1:3">
      <c r="A47" s="479" t="s">
        <v>501</v>
      </c>
      <c r="B47" s="43" t="s">
        <v>34</v>
      </c>
      <c r="C47" s="30">
        <v>844</v>
      </c>
    </row>
    <row r="48" spans="1:3">
      <c r="A48" s="479" t="s">
        <v>502</v>
      </c>
      <c r="B48" s="43" t="s">
        <v>34</v>
      </c>
      <c r="C48" s="30">
        <v>844</v>
      </c>
    </row>
    <row r="49" spans="1:3">
      <c r="A49" s="479" t="s">
        <v>503</v>
      </c>
      <c r="B49" s="43" t="s">
        <v>34</v>
      </c>
      <c r="C49" s="30">
        <v>844</v>
      </c>
    </row>
    <row r="50" spans="1:3">
      <c r="A50" s="479" t="s">
        <v>504</v>
      </c>
      <c r="B50" s="43" t="s">
        <v>34</v>
      </c>
      <c r="C50" s="30">
        <v>844</v>
      </c>
    </row>
    <row r="51" spans="1:3">
      <c r="A51" s="479" t="s">
        <v>505</v>
      </c>
      <c r="B51" s="43" t="s">
        <v>34</v>
      </c>
      <c r="C51" s="30">
        <v>844</v>
      </c>
    </row>
    <row r="52" spans="1:3">
      <c r="A52" s="479" t="s">
        <v>506</v>
      </c>
      <c r="B52" s="43" t="s">
        <v>34</v>
      </c>
      <c r="C52" s="30">
        <v>844</v>
      </c>
    </row>
    <row r="53" spans="1:3">
      <c r="A53" s="479" t="s">
        <v>507</v>
      </c>
      <c r="B53" s="43" t="s">
        <v>34</v>
      </c>
      <c r="C53" s="30">
        <v>844</v>
      </c>
    </row>
    <row r="54" spans="1:3">
      <c r="A54" s="479" t="s">
        <v>508</v>
      </c>
      <c r="B54" s="43" t="s">
        <v>34</v>
      </c>
      <c r="C54" s="30">
        <v>844</v>
      </c>
    </row>
    <row r="55" spans="1:3">
      <c r="A55" s="479" t="s">
        <v>509</v>
      </c>
      <c r="B55" s="43" t="s">
        <v>34</v>
      </c>
      <c r="C55" s="30">
        <v>844</v>
      </c>
    </row>
    <row r="56" spans="1:3">
      <c r="A56" s="479" t="s">
        <v>510</v>
      </c>
      <c r="B56" s="43" t="s">
        <v>34</v>
      </c>
      <c r="C56" s="30">
        <v>844</v>
      </c>
    </row>
    <row r="57" spans="1:3">
      <c r="A57" s="479" t="s">
        <v>511</v>
      </c>
      <c r="B57" s="43" t="s">
        <v>34</v>
      </c>
      <c r="C57" s="30">
        <v>844</v>
      </c>
    </row>
    <row r="58" spans="1:3">
      <c r="A58" s="479" t="s">
        <v>512</v>
      </c>
      <c r="B58" s="43" t="s">
        <v>34</v>
      </c>
      <c r="C58" s="30">
        <v>844</v>
      </c>
    </row>
    <row r="59" spans="1:3">
      <c r="A59" s="479" t="s">
        <v>513</v>
      </c>
      <c r="B59" s="43" t="s">
        <v>34</v>
      </c>
      <c r="C59" s="30">
        <v>844</v>
      </c>
    </row>
    <row r="60" spans="1:3">
      <c r="A60" s="479" t="s">
        <v>514</v>
      </c>
      <c r="B60" s="43" t="s">
        <v>34</v>
      </c>
      <c r="C60" s="30">
        <v>880</v>
      </c>
    </row>
    <row r="61" spans="1:3">
      <c r="A61" s="479" t="s">
        <v>515</v>
      </c>
      <c r="B61" s="43" t="s">
        <v>34</v>
      </c>
      <c r="C61" s="30">
        <v>880</v>
      </c>
    </row>
    <row r="62" spans="1:3">
      <c r="A62" s="479" t="s">
        <v>516</v>
      </c>
      <c r="B62" s="43" t="s">
        <v>34</v>
      </c>
      <c r="C62" s="30">
        <v>880</v>
      </c>
    </row>
    <row r="63" spans="1:3">
      <c r="A63" s="479" t="s">
        <v>517</v>
      </c>
      <c r="B63" s="43" t="s">
        <v>34</v>
      </c>
      <c r="C63" s="30">
        <v>880</v>
      </c>
    </row>
    <row r="64" spans="1:3">
      <c r="A64" s="479" t="s">
        <v>518</v>
      </c>
      <c r="B64" s="43" t="s">
        <v>34</v>
      </c>
      <c r="C64" s="30">
        <v>837</v>
      </c>
    </row>
    <row r="65" spans="1:3">
      <c r="A65" s="479" t="s">
        <v>519</v>
      </c>
      <c r="B65" s="43" t="s">
        <v>34</v>
      </c>
      <c r="C65" s="30">
        <v>837</v>
      </c>
    </row>
    <row r="66" spans="1:3">
      <c r="A66" s="479" t="s">
        <v>520</v>
      </c>
      <c r="B66" s="43" t="s">
        <v>34</v>
      </c>
      <c r="C66" s="30">
        <v>837</v>
      </c>
    </row>
    <row r="67" spans="1:3">
      <c r="A67" s="479" t="s">
        <v>521</v>
      </c>
      <c r="B67" s="43" t="s">
        <v>34</v>
      </c>
      <c r="C67" s="30">
        <v>837</v>
      </c>
    </row>
    <row r="68" spans="1:3">
      <c r="A68" s="479" t="s">
        <v>522</v>
      </c>
      <c r="B68" s="43" t="s">
        <v>34</v>
      </c>
      <c r="C68" s="30">
        <v>837</v>
      </c>
    </row>
    <row r="69" spans="1:3">
      <c r="A69" s="479" t="s">
        <v>523</v>
      </c>
      <c r="B69" s="43" t="s">
        <v>34</v>
      </c>
      <c r="C69" s="30">
        <v>880</v>
      </c>
    </row>
    <row r="70" spans="1:3">
      <c r="A70" s="479" t="s">
        <v>524</v>
      </c>
      <c r="B70" s="43" t="s">
        <v>34</v>
      </c>
      <c r="C70" s="30">
        <v>880</v>
      </c>
    </row>
    <row r="71" spans="1:3">
      <c r="A71" s="479" t="s">
        <v>525</v>
      </c>
      <c r="B71" s="43" t="s">
        <v>34</v>
      </c>
      <c r="C71" s="30">
        <v>880</v>
      </c>
    </row>
    <row r="72" spans="1:3">
      <c r="A72" s="479" t="s">
        <v>526</v>
      </c>
      <c r="B72" s="43" t="s">
        <v>34</v>
      </c>
      <c r="C72" s="30">
        <v>851</v>
      </c>
    </row>
    <row r="73" spans="1:3">
      <c r="A73" s="479" t="s">
        <v>527</v>
      </c>
      <c r="B73" s="43" t="s">
        <v>34</v>
      </c>
      <c r="C73" s="30">
        <v>851</v>
      </c>
    </row>
    <row r="74" spans="1:3">
      <c r="A74" s="479" t="s">
        <v>528</v>
      </c>
      <c r="B74" s="43" t="s">
        <v>34</v>
      </c>
      <c r="C74" s="30">
        <v>851</v>
      </c>
    </row>
    <row r="75" spans="1:3">
      <c r="A75" s="479" t="s">
        <v>529</v>
      </c>
      <c r="B75" s="43" t="s">
        <v>34</v>
      </c>
      <c r="C75" s="30">
        <v>851</v>
      </c>
    </row>
    <row r="76" spans="1:3">
      <c r="A76" s="479" t="s">
        <v>530</v>
      </c>
      <c r="B76" s="43" t="s">
        <v>34</v>
      </c>
      <c r="C76" s="30">
        <v>851</v>
      </c>
    </row>
    <row r="77" spans="1:3">
      <c r="A77" s="479" t="s">
        <v>531</v>
      </c>
      <c r="B77" s="43" t="s">
        <v>34</v>
      </c>
      <c r="C77" s="30">
        <v>851</v>
      </c>
    </row>
    <row r="78" spans="1:3">
      <c r="A78" s="479" t="s">
        <v>532</v>
      </c>
      <c r="B78" s="43" t="s">
        <v>34</v>
      </c>
      <c r="C78" s="30">
        <v>851</v>
      </c>
    </row>
    <row r="79" spans="1:3">
      <c r="A79" s="479" t="s">
        <v>533</v>
      </c>
      <c r="B79" s="43" t="s">
        <v>34</v>
      </c>
      <c r="C79" s="30">
        <v>851</v>
      </c>
    </row>
    <row r="80" spans="1:3">
      <c r="A80" s="479" t="s">
        <v>534</v>
      </c>
      <c r="B80" s="43" t="s">
        <v>34</v>
      </c>
      <c r="C80" s="30">
        <v>851</v>
      </c>
    </row>
    <row r="81" spans="1:5">
      <c r="A81" s="479" t="s">
        <v>535</v>
      </c>
      <c r="B81" s="43" t="s">
        <v>34</v>
      </c>
      <c r="C81" s="30">
        <v>1641</v>
      </c>
    </row>
    <row r="82" spans="1:5">
      <c r="A82" s="479" t="s">
        <v>536</v>
      </c>
      <c r="B82" s="43" t="s">
        <v>34</v>
      </c>
      <c r="C82" s="30">
        <v>1641</v>
      </c>
    </row>
    <row r="83" spans="1:5">
      <c r="A83" s="479" t="s">
        <v>537</v>
      </c>
      <c r="B83" s="43" t="s">
        <v>34</v>
      </c>
      <c r="C83" s="30">
        <v>1641</v>
      </c>
    </row>
    <row r="84" spans="1:5">
      <c r="A84" s="479" t="s">
        <v>538</v>
      </c>
      <c r="B84" s="43" t="s">
        <v>34</v>
      </c>
      <c r="C84" s="30">
        <v>1641</v>
      </c>
    </row>
    <row r="85" spans="1:5">
      <c r="A85" s="479" t="s">
        <v>539</v>
      </c>
      <c r="B85" s="43" t="s">
        <v>34</v>
      </c>
      <c r="C85" s="30">
        <v>989</v>
      </c>
    </row>
    <row r="86" spans="1:5">
      <c r="A86" s="479" t="s">
        <v>540</v>
      </c>
      <c r="B86" s="43" t="s">
        <v>34</v>
      </c>
      <c r="C86" s="30">
        <v>989</v>
      </c>
      <c r="E86">
        <v>42</v>
      </c>
    </row>
    <row r="87" spans="1:5">
      <c r="A87" s="479" t="s">
        <v>541</v>
      </c>
      <c r="B87" s="43" t="s">
        <v>34</v>
      </c>
      <c r="C87" s="30">
        <v>989</v>
      </c>
    </row>
    <row r="88" spans="1:5">
      <c r="A88" s="479" t="s">
        <v>542</v>
      </c>
      <c r="B88" s="43" t="s">
        <v>34</v>
      </c>
      <c r="C88" s="30">
        <v>808</v>
      </c>
    </row>
    <row r="89" spans="1:5">
      <c r="A89" s="479" t="s">
        <v>543</v>
      </c>
      <c r="B89" s="43" t="s">
        <v>34</v>
      </c>
      <c r="C89" s="30">
        <v>808</v>
      </c>
    </row>
    <row r="90" spans="1:5">
      <c r="A90" s="479" t="s">
        <v>544</v>
      </c>
      <c r="B90" s="43" t="s">
        <v>34</v>
      </c>
      <c r="C90" s="30">
        <v>808</v>
      </c>
    </row>
    <row r="91" spans="1:5">
      <c r="A91" s="479" t="s">
        <v>545</v>
      </c>
      <c r="B91" s="43" t="s">
        <v>34</v>
      </c>
      <c r="C91" s="30">
        <v>1090</v>
      </c>
    </row>
    <row r="92" spans="1:5">
      <c r="A92" s="479" t="s">
        <v>546</v>
      </c>
      <c r="B92" s="43" t="s">
        <v>34</v>
      </c>
      <c r="C92" s="30">
        <v>1090</v>
      </c>
    </row>
    <row r="93" spans="1:5">
      <c r="A93" s="479" t="s">
        <v>547</v>
      </c>
      <c r="B93" s="43" t="s">
        <v>34</v>
      </c>
      <c r="C93" s="30">
        <v>1090</v>
      </c>
    </row>
    <row r="94" spans="1:5">
      <c r="A94" s="479" t="s">
        <v>548</v>
      </c>
      <c r="B94" s="43" t="s">
        <v>34</v>
      </c>
      <c r="C94" s="30">
        <v>1090</v>
      </c>
    </row>
    <row r="95" spans="1:5">
      <c r="A95" s="479" t="s">
        <v>549</v>
      </c>
      <c r="B95" s="43" t="s">
        <v>34</v>
      </c>
      <c r="C95" s="30">
        <v>1090</v>
      </c>
    </row>
    <row r="96" spans="1:5">
      <c r="A96" s="479" t="s">
        <v>550</v>
      </c>
      <c r="B96" s="43" t="s">
        <v>34</v>
      </c>
      <c r="C96" s="30">
        <v>670</v>
      </c>
    </row>
    <row r="97" spans="1:3">
      <c r="A97" s="479" t="s">
        <v>551</v>
      </c>
      <c r="B97" s="43" t="s">
        <v>34</v>
      </c>
      <c r="C97" s="30">
        <v>670</v>
      </c>
    </row>
    <row r="98" spans="1:3">
      <c r="A98" s="479" t="s">
        <v>552</v>
      </c>
      <c r="B98" s="43" t="s">
        <v>34</v>
      </c>
      <c r="C98" s="30">
        <v>670</v>
      </c>
    </row>
    <row r="99" spans="1:3">
      <c r="A99" s="479" t="s">
        <v>553</v>
      </c>
      <c r="B99" s="43" t="s">
        <v>34</v>
      </c>
      <c r="C99" s="30">
        <v>670</v>
      </c>
    </row>
    <row r="100" spans="1:3">
      <c r="A100" s="479" t="s">
        <v>554</v>
      </c>
      <c r="B100" s="43" t="s">
        <v>34</v>
      </c>
      <c r="C100" s="30">
        <v>670</v>
      </c>
    </row>
    <row r="101" spans="1:3">
      <c r="A101" s="479" t="s">
        <v>555</v>
      </c>
      <c r="B101" s="43" t="s">
        <v>34</v>
      </c>
      <c r="C101" s="30">
        <v>670</v>
      </c>
    </row>
    <row r="102" spans="1:3">
      <c r="A102" s="479" t="s">
        <v>556</v>
      </c>
      <c r="B102" s="43" t="s">
        <v>34</v>
      </c>
      <c r="C102" s="30">
        <v>670</v>
      </c>
    </row>
    <row r="103" spans="1:3">
      <c r="A103" s="479" t="s">
        <v>557</v>
      </c>
      <c r="B103" s="43" t="s">
        <v>34</v>
      </c>
      <c r="C103" s="30">
        <v>670</v>
      </c>
    </row>
    <row r="104" spans="1:3">
      <c r="A104" s="479" t="s">
        <v>558</v>
      </c>
      <c r="B104" s="43" t="s">
        <v>34</v>
      </c>
      <c r="C104" s="30">
        <v>670</v>
      </c>
    </row>
    <row r="105" spans="1:3">
      <c r="A105" s="479" t="s">
        <v>559</v>
      </c>
      <c r="B105" s="43" t="s">
        <v>34</v>
      </c>
      <c r="C105" s="30">
        <v>670</v>
      </c>
    </row>
    <row r="106" spans="1:3">
      <c r="A106" s="479" t="s">
        <v>560</v>
      </c>
      <c r="B106" s="43" t="s">
        <v>34</v>
      </c>
      <c r="C106" s="30">
        <v>670</v>
      </c>
    </row>
    <row r="107" spans="1:3">
      <c r="A107" s="479" t="s">
        <v>561</v>
      </c>
      <c r="B107" s="43" t="s">
        <v>34</v>
      </c>
      <c r="C107" s="30">
        <v>670</v>
      </c>
    </row>
    <row r="108" spans="1:3">
      <c r="A108" s="479" t="s">
        <v>562</v>
      </c>
      <c r="B108" s="43" t="s">
        <v>34</v>
      </c>
      <c r="C108" s="30">
        <v>670</v>
      </c>
    </row>
    <row r="109" spans="1:3">
      <c r="A109" s="479" t="s">
        <v>563</v>
      </c>
      <c r="B109" s="43" t="s">
        <v>34</v>
      </c>
      <c r="C109" s="30">
        <v>670</v>
      </c>
    </row>
    <row r="110" spans="1:3">
      <c r="A110" s="479" t="s">
        <v>564</v>
      </c>
      <c r="B110" s="43" t="s">
        <v>34</v>
      </c>
      <c r="C110" s="30">
        <v>670</v>
      </c>
    </row>
    <row r="111" spans="1:3">
      <c r="A111" s="479" t="s">
        <v>565</v>
      </c>
      <c r="B111" s="43" t="s">
        <v>34</v>
      </c>
      <c r="C111" s="30">
        <v>670</v>
      </c>
    </row>
    <row r="112" spans="1:3">
      <c r="A112" s="479" t="s">
        <v>566</v>
      </c>
      <c r="B112" s="43" t="s">
        <v>34</v>
      </c>
      <c r="C112" s="30">
        <v>670</v>
      </c>
    </row>
    <row r="113" spans="1:3">
      <c r="A113" s="479" t="s">
        <v>567</v>
      </c>
      <c r="B113" s="43" t="s">
        <v>34</v>
      </c>
      <c r="C113" s="30">
        <v>670</v>
      </c>
    </row>
    <row r="114" spans="1:3">
      <c r="A114" s="479" t="s">
        <v>568</v>
      </c>
      <c r="B114" s="43" t="s">
        <v>34</v>
      </c>
      <c r="C114" s="30">
        <v>670</v>
      </c>
    </row>
    <row r="115" spans="1:3">
      <c r="A115" s="479" t="s">
        <v>569</v>
      </c>
      <c r="B115" s="43" t="s">
        <v>34</v>
      </c>
      <c r="C115" s="30">
        <v>670</v>
      </c>
    </row>
    <row r="116" spans="1:3">
      <c r="A116" s="479" t="s">
        <v>570</v>
      </c>
      <c r="B116" s="43" t="s">
        <v>34</v>
      </c>
      <c r="C116" s="30">
        <v>670</v>
      </c>
    </row>
    <row r="117" spans="1:3">
      <c r="A117" s="479" t="s">
        <v>571</v>
      </c>
      <c r="B117" s="43" t="s">
        <v>34</v>
      </c>
      <c r="C117" s="30">
        <v>670</v>
      </c>
    </row>
    <row r="118" spans="1:3">
      <c r="A118" s="479" t="s">
        <v>572</v>
      </c>
      <c r="B118" s="43" t="s">
        <v>34</v>
      </c>
      <c r="C118" s="30">
        <v>670</v>
      </c>
    </row>
    <row r="119" spans="1:3">
      <c r="A119" s="479" t="s">
        <v>573</v>
      </c>
      <c r="B119" s="43" t="s">
        <v>34</v>
      </c>
      <c r="C119" s="30">
        <v>670</v>
      </c>
    </row>
    <row r="120" spans="1:3">
      <c r="A120" s="479" t="s">
        <v>574</v>
      </c>
      <c r="B120" s="43" t="s">
        <v>34</v>
      </c>
      <c r="C120" s="30">
        <v>670</v>
      </c>
    </row>
    <row r="121" spans="1:3">
      <c r="A121" s="479" t="s">
        <v>575</v>
      </c>
      <c r="B121" s="43" t="s">
        <v>34</v>
      </c>
      <c r="C121" s="30">
        <v>670</v>
      </c>
    </row>
    <row r="122" spans="1:3">
      <c r="A122" s="479" t="s">
        <v>576</v>
      </c>
      <c r="B122" s="43" t="s">
        <v>34</v>
      </c>
      <c r="C122" s="30">
        <v>880</v>
      </c>
    </row>
    <row r="123" spans="1:3">
      <c r="A123" s="479" t="s">
        <v>577</v>
      </c>
      <c r="B123" s="43" t="s">
        <v>34</v>
      </c>
      <c r="C123" s="30">
        <v>757</v>
      </c>
    </row>
    <row r="124" spans="1:3">
      <c r="A124" s="479" t="s">
        <v>578</v>
      </c>
      <c r="B124" s="43" t="s">
        <v>34</v>
      </c>
      <c r="C124" s="30">
        <v>757</v>
      </c>
    </row>
    <row r="125" spans="1:3">
      <c r="A125" s="479" t="s">
        <v>579</v>
      </c>
      <c r="B125" s="43" t="s">
        <v>34</v>
      </c>
      <c r="C125" s="30">
        <v>757</v>
      </c>
    </row>
    <row r="126" spans="1:3">
      <c r="A126" s="479" t="s">
        <v>580</v>
      </c>
      <c r="B126" s="43" t="s">
        <v>34</v>
      </c>
      <c r="C126" s="30">
        <v>757</v>
      </c>
    </row>
    <row r="127" spans="1:3">
      <c r="A127" s="479" t="s">
        <v>581</v>
      </c>
      <c r="B127" s="43" t="s">
        <v>34</v>
      </c>
      <c r="C127" s="30">
        <v>757</v>
      </c>
    </row>
    <row r="128" spans="1:3">
      <c r="A128" s="479" t="s">
        <v>582</v>
      </c>
      <c r="B128" s="43" t="s">
        <v>34</v>
      </c>
      <c r="C128" s="30">
        <v>757</v>
      </c>
    </row>
    <row r="129" spans="1:3">
      <c r="A129" s="479" t="s">
        <v>583</v>
      </c>
      <c r="B129" s="43" t="s">
        <v>34</v>
      </c>
      <c r="C129" s="30">
        <v>757</v>
      </c>
    </row>
    <row r="130" spans="1:3">
      <c r="A130" s="479" t="s">
        <v>584</v>
      </c>
      <c r="B130" s="43" t="s">
        <v>34</v>
      </c>
      <c r="C130" s="30">
        <v>757</v>
      </c>
    </row>
    <row r="131" spans="1:3">
      <c r="A131" s="479" t="s">
        <v>585</v>
      </c>
      <c r="B131" s="43" t="s">
        <v>34</v>
      </c>
      <c r="C131" s="30">
        <v>844</v>
      </c>
    </row>
    <row r="132" spans="1:3">
      <c r="A132" s="479" t="s">
        <v>586</v>
      </c>
      <c r="B132" s="43" t="s">
        <v>34</v>
      </c>
      <c r="C132" s="30">
        <v>844</v>
      </c>
    </row>
    <row r="133" spans="1:3">
      <c r="A133" s="479" t="s">
        <v>587</v>
      </c>
      <c r="B133" s="43" t="s">
        <v>34</v>
      </c>
      <c r="C133" s="30">
        <v>844</v>
      </c>
    </row>
    <row r="134" spans="1:3">
      <c r="A134" s="479" t="s">
        <v>588</v>
      </c>
      <c r="B134" s="43" t="s">
        <v>34</v>
      </c>
      <c r="C134" s="30">
        <v>844</v>
      </c>
    </row>
    <row r="135" spans="1:3">
      <c r="A135" s="479" t="s">
        <v>589</v>
      </c>
      <c r="B135" s="43" t="s">
        <v>34</v>
      </c>
      <c r="C135" s="30">
        <v>844</v>
      </c>
    </row>
    <row r="136" spans="1:3">
      <c r="A136" s="479" t="s">
        <v>590</v>
      </c>
      <c r="B136" s="43" t="s">
        <v>34</v>
      </c>
      <c r="C136" s="30">
        <v>844</v>
      </c>
    </row>
    <row r="137" spans="1:3">
      <c r="A137" s="479" t="s">
        <v>591</v>
      </c>
      <c r="B137" s="43" t="s">
        <v>34</v>
      </c>
      <c r="C137" s="30">
        <v>844</v>
      </c>
    </row>
    <row r="138" spans="1:3">
      <c r="A138" s="479" t="s">
        <v>592</v>
      </c>
      <c r="B138" s="43" t="s">
        <v>34</v>
      </c>
      <c r="C138" s="30">
        <v>844</v>
      </c>
    </row>
    <row r="139" spans="1:3">
      <c r="A139" s="479" t="s">
        <v>593</v>
      </c>
      <c r="B139" s="43" t="s">
        <v>34</v>
      </c>
      <c r="C139" s="30">
        <v>880</v>
      </c>
    </row>
    <row r="140" spans="1:3">
      <c r="A140" s="479" t="s">
        <v>594</v>
      </c>
      <c r="B140" s="43" t="s">
        <v>34</v>
      </c>
      <c r="C140" s="30">
        <v>880</v>
      </c>
    </row>
    <row r="141" spans="1:3">
      <c r="A141" s="479" t="s">
        <v>595</v>
      </c>
      <c r="B141" s="43" t="s">
        <v>34</v>
      </c>
      <c r="C141" s="30">
        <v>880</v>
      </c>
    </row>
    <row r="142" spans="1:3">
      <c r="A142" s="479" t="s">
        <v>596</v>
      </c>
      <c r="B142" s="43" t="s">
        <v>34</v>
      </c>
      <c r="C142" s="30">
        <v>880</v>
      </c>
    </row>
    <row r="143" spans="1:3">
      <c r="A143" s="479" t="s">
        <v>597</v>
      </c>
      <c r="B143" s="43" t="s">
        <v>34</v>
      </c>
      <c r="C143" s="30">
        <v>902</v>
      </c>
    </row>
    <row r="144" spans="1:3">
      <c r="A144" s="479" t="s">
        <v>598</v>
      </c>
      <c r="B144" s="43" t="s">
        <v>34</v>
      </c>
      <c r="C144" s="30">
        <v>902</v>
      </c>
    </row>
    <row r="145" spans="1:3">
      <c r="A145" s="479" t="s">
        <v>599</v>
      </c>
      <c r="B145" s="43" t="s">
        <v>34</v>
      </c>
      <c r="C145" s="30">
        <v>902</v>
      </c>
    </row>
    <row r="146" spans="1:3">
      <c r="A146" s="479" t="s">
        <v>600</v>
      </c>
      <c r="B146" s="43" t="s">
        <v>34</v>
      </c>
      <c r="C146" s="30">
        <v>902</v>
      </c>
    </row>
    <row r="147" spans="1:3">
      <c r="A147" s="479" t="s">
        <v>601</v>
      </c>
      <c r="B147" s="43" t="s">
        <v>34</v>
      </c>
      <c r="C147" s="30">
        <v>902</v>
      </c>
    </row>
    <row r="148" spans="1:3">
      <c r="A148" s="479" t="s">
        <v>602</v>
      </c>
      <c r="B148" s="43" t="s">
        <v>34</v>
      </c>
      <c r="C148" s="30">
        <v>902</v>
      </c>
    </row>
    <row r="149" spans="1:3">
      <c r="A149" s="479" t="s">
        <v>603</v>
      </c>
      <c r="B149" s="43" t="s">
        <v>34</v>
      </c>
      <c r="C149" s="30">
        <v>902</v>
      </c>
    </row>
    <row r="150" spans="1:3">
      <c r="A150" s="479" t="s">
        <v>604</v>
      </c>
      <c r="B150" s="43" t="s">
        <v>34</v>
      </c>
      <c r="C150" s="30">
        <v>902</v>
      </c>
    </row>
    <row r="151" spans="1:3">
      <c r="A151" s="479" t="s">
        <v>605</v>
      </c>
      <c r="B151" s="43" t="s">
        <v>34</v>
      </c>
      <c r="C151" s="30">
        <v>902</v>
      </c>
    </row>
    <row r="152" spans="1:3">
      <c r="A152" s="479" t="s">
        <v>606</v>
      </c>
      <c r="B152" s="43" t="s">
        <v>34</v>
      </c>
      <c r="C152" s="30">
        <v>902</v>
      </c>
    </row>
    <row r="153" spans="1:3">
      <c r="A153" s="479" t="s">
        <v>607</v>
      </c>
      <c r="B153" s="43" t="s">
        <v>34</v>
      </c>
      <c r="C153" s="30">
        <v>902</v>
      </c>
    </row>
    <row r="154" spans="1:3">
      <c r="A154" s="479" t="s">
        <v>608</v>
      </c>
      <c r="B154" s="43" t="s">
        <v>34</v>
      </c>
      <c r="C154" s="30">
        <v>902</v>
      </c>
    </row>
    <row r="155" spans="1:3">
      <c r="A155" s="479" t="s">
        <v>609</v>
      </c>
      <c r="B155" s="43" t="s">
        <v>34</v>
      </c>
      <c r="C155" s="30">
        <v>2320</v>
      </c>
    </row>
    <row r="156" spans="1:3">
      <c r="A156" s="479" t="s">
        <v>610</v>
      </c>
      <c r="B156" s="43" t="s">
        <v>34</v>
      </c>
      <c r="C156" s="30">
        <v>909</v>
      </c>
    </row>
    <row r="157" spans="1:3">
      <c r="A157" s="479" t="s">
        <v>611</v>
      </c>
      <c r="B157" s="43" t="s">
        <v>34</v>
      </c>
      <c r="C157" s="30">
        <v>909</v>
      </c>
    </row>
    <row r="158" spans="1:3">
      <c r="A158" s="479" t="s">
        <v>612</v>
      </c>
      <c r="B158" s="43" t="s">
        <v>34</v>
      </c>
      <c r="C158" s="30">
        <v>909</v>
      </c>
    </row>
    <row r="159" spans="1:3">
      <c r="A159" s="479" t="s">
        <v>613</v>
      </c>
      <c r="B159" s="43" t="s">
        <v>34</v>
      </c>
      <c r="C159" s="30">
        <v>909</v>
      </c>
    </row>
    <row r="160" spans="1:3">
      <c r="A160" s="479" t="s">
        <v>614</v>
      </c>
      <c r="B160" s="43" t="s">
        <v>34</v>
      </c>
      <c r="C160" s="30">
        <v>909</v>
      </c>
    </row>
    <row r="161" spans="1:3">
      <c r="A161" s="479" t="s">
        <v>615</v>
      </c>
      <c r="B161" s="43" t="s">
        <v>34</v>
      </c>
      <c r="C161" s="30">
        <v>909</v>
      </c>
    </row>
    <row r="162" spans="1:3">
      <c r="A162" s="479" t="s">
        <v>616</v>
      </c>
      <c r="B162" s="43" t="s">
        <v>34</v>
      </c>
      <c r="C162" s="30">
        <v>815</v>
      </c>
    </row>
    <row r="163" spans="1:3">
      <c r="A163" s="479" t="s">
        <v>617</v>
      </c>
      <c r="B163" s="43" t="s">
        <v>34</v>
      </c>
      <c r="C163" s="30">
        <v>815</v>
      </c>
    </row>
    <row r="164" spans="1:3">
      <c r="A164" s="479" t="s">
        <v>618</v>
      </c>
      <c r="B164" s="43" t="s">
        <v>34</v>
      </c>
      <c r="C164" s="30">
        <v>815</v>
      </c>
    </row>
    <row r="165" spans="1:3">
      <c r="A165" s="479" t="s">
        <v>619</v>
      </c>
      <c r="B165" s="43" t="s">
        <v>34</v>
      </c>
      <c r="C165" s="30">
        <v>815</v>
      </c>
    </row>
    <row r="166" spans="1:3">
      <c r="A166" s="479" t="s">
        <v>620</v>
      </c>
      <c r="B166" s="43" t="s">
        <v>34</v>
      </c>
      <c r="C166" s="30">
        <v>815</v>
      </c>
    </row>
    <row r="167" spans="1:3">
      <c r="A167" s="479" t="s">
        <v>621</v>
      </c>
      <c r="B167" s="43" t="s">
        <v>34</v>
      </c>
      <c r="C167" s="30">
        <v>1641</v>
      </c>
    </row>
    <row r="168" spans="1:3">
      <c r="A168" s="479" t="s">
        <v>622</v>
      </c>
      <c r="B168" s="43" t="s">
        <v>34</v>
      </c>
      <c r="C168" s="30">
        <v>1641</v>
      </c>
    </row>
    <row r="169" spans="1:3">
      <c r="A169" s="479" t="s">
        <v>623</v>
      </c>
      <c r="B169" s="43" t="s">
        <v>34</v>
      </c>
      <c r="C169" s="30">
        <v>1641</v>
      </c>
    </row>
    <row r="170" spans="1:3">
      <c r="A170" s="479" t="s">
        <v>624</v>
      </c>
      <c r="B170" s="43" t="s">
        <v>34</v>
      </c>
      <c r="C170" s="30">
        <v>1641</v>
      </c>
    </row>
    <row r="171" spans="1:3">
      <c r="A171" s="479" t="s">
        <v>625</v>
      </c>
      <c r="B171" s="43" t="s">
        <v>34</v>
      </c>
      <c r="C171" s="30">
        <v>1641</v>
      </c>
    </row>
    <row r="172" spans="1:3">
      <c r="A172" s="479" t="s">
        <v>626</v>
      </c>
      <c r="B172" s="43" t="s">
        <v>34</v>
      </c>
      <c r="C172" s="30">
        <v>1641</v>
      </c>
    </row>
    <row r="173" spans="1:3">
      <c r="A173" s="479" t="s">
        <v>627</v>
      </c>
      <c r="B173" s="43" t="s">
        <v>34</v>
      </c>
      <c r="C173" s="30">
        <v>1641</v>
      </c>
    </row>
    <row r="174" spans="1:3">
      <c r="A174" s="479" t="s">
        <v>628</v>
      </c>
      <c r="B174" s="43" t="s">
        <v>34</v>
      </c>
      <c r="C174" s="30">
        <v>1308</v>
      </c>
    </row>
    <row r="175" spans="1:3">
      <c r="A175" s="479" t="s">
        <v>629</v>
      </c>
      <c r="B175" s="43" t="s">
        <v>34</v>
      </c>
      <c r="C175" s="30">
        <v>1308</v>
      </c>
    </row>
    <row r="176" spans="1:3">
      <c r="A176" s="479" t="s">
        <v>630</v>
      </c>
      <c r="B176" s="43" t="s">
        <v>34</v>
      </c>
      <c r="C176" s="30">
        <v>1308</v>
      </c>
    </row>
    <row r="177" spans="1:3">
      <c r="A177" s="479" t="s">
        <v>631</v>
      </c>
      <c r="B177" s="43" t="s">
        <v>34</v>
      </c>
      <c r="C177" s="30">
        <v>1308</v>
      </c>
    </row>
    <row r="178" spans="1:3">
      <c r="A178" s="479" t="s">
        <v>632</v>
      </c>
      <c r="B178" s="43" t="s">
        <v>34</v>
      </c>
      <c r="C178" s="30">
        <v>880</v>
      </c>
    </row>
    <row r="179" spans="1:3">
      <c r="A179" s="479" t="s">
        <v>633</v>
      </c>
      <c r="B179" s="43" t="s">
        <v>34</v>
      </c>
      <c r="C179" s="30">
        <v>880</v>
      </c>
    </row>
    <row r="180" spans="1:3">
      <c r="A180" s="479" t="s">
        <v>634</v>
      </c>
      <c r="B180" s="43" t="s">
        <v>34</v>
      </c>
      <c r="C180" s="30">
        <v>880</v>
      </c>
    </row>
    <row r="181" spans="1:3">
      <c r="A181" s="479" t="s">
        <v>635</v>
      </c>
      <c r="B181" s="43" t="s">
        <v>34</v>
      </c>
      <c r="C181" s="30">
        <v>880</v>
      </c>
    </row>
    <row r="182" spans="1:3">
      <c r="A182" s="479" t="s">
        <v>636</v>
      </c>
      <c r="B182" s="43" t="s">
        <v>34</v>
      </c>
      <c r="C182" s="30">
        <v>880</v>
      </c>
    </row>
    <row r="183" spans="1:3">
      <c r="A183" s="479" t="s">
        <v>637</v>
      </c>
      <c r="B183" s="43" t="s">
        <v>34</v>
      </c>
      <c r="C183" s="30">
        <v>880</v>
      </c>
    </row>
    <row r="184" spans="1:3">
      <c r="A184" s="479" t="s">
        <v>638</v>
      </c>
      <c r="B184" s="43" t="s">
        <v>34</v>
      </c>
      <c r="C184" s="30">
        <v>880</v>
      </c>
    </row>
    <row r="185" spans="1:3">
      <c r="A185" s="479" t="s">
        <v>639</v>
      </c>
      <c r="B185" s="43" t="s">
        <v>34</v>
      </c>
      <c r="C185" s="30">
        <v>880</v>
      </c>
    </row>
    <row r="186" spans="1:3">
      <c r="A186" s="479" t="s">
        <v>640</v>
      </c>
      <c r="B186" s="43" t="s">
        <v>34</v>
      </c>
      <c r="C186" s="30">
        <v>954</v>
      </c>
    </row>
    <row r="187" spans="1:3">
      <c r="A187" s="479" t="s">
        <v>641</v>
      </c>
      <c r="B187" s="43" t="s">
        <v>34</v>
      </c>
      <c r="C187" s="30">
        <v>954</v>
      </c>
    </row>
    <row r="188" spans="1:3">
      <c r="A188" s="479" t="s">
        <v>642</v>
      </c>
      <c r="B188" s="43" t="s">
        <v>34</v>
      </c>
      <c r="C188" s="30">
        <v>895</v>
      </c>
    </row>
    <row r="189" spans="1:3">
      <c r="A189" s="479" t="s">
        <v>643</v>
      </c>
      <c r="B189" s="43" t="s">
        <v>34</v>
      </c>
      <c r="C189" s="30">
        <v>895</v>
      </c>
    </row>
    <row r="190" spans="1:3">
      <c r="A190" s="479" t="s">
        <v>644</v>
      </c>
      <c r="B190" s="43" t="s">
        <v>34</v>
      </c>
      <c r="C190" s="30">
        <v>895</v>
      </c>
    </row>
    <row r="191" spans="1:3">
      <c r="A191" s="479" t="s">
        <v>645</v>
      </c>
      <c r="B191" s="43" t="s">
        <v>34</v>
      </c>
      <c r="C191" s="30">
        <v>895</v>
      </c>
    </row>
    <row r="192" spans="1:3">
      <c r="A192" s="479" t="s">
        <v>646</v>
      </c>
      <c r="B192" s="43" t="s">
        <v>34</v>
      </c>
      <c r="C192" s="30">
        <v>1460</v>
      </c>
    </row>
    <row r="193" spans="1:4" ht="15" customHeight="1">
      <c r="A193" s="479" t="s">
        <v>647</v>
      </c>
      <c r="B193" s="43" t="s">
        <v>34</v>
      </c>
      <c r="C193" s="30">
        <v>1460</v>
      </c>
    </row>
    <row r="194" spans="1:4">
      <c r="A194" s="479" t="s">
        <v>648</v>
      </c>
      <c r="B194" s="43" t="s">
        <v>34</v>
      </c>
      <c r="C194" s="30">
        <v>1460</v>
      </c>
    </row>
    <row r="195" spans="1:4" hidden="1">
      <c r="A195" s="479" t="s">
        <v>649</v>
      </c>
      <c r="B195" s="43" t="s">
        <v>34</v>
      </c>
      <c r="C195" s="30">
        <v>570</v>
      </c>
    </row>
    <row r="196" spans="1:4">
      <c r="A196" s="479" t="s">
        <v>650</v>
      </c>
      <c r="B196" s="43" t="s">
        <v>34</v>
      </c>
      <c r="C196" s="30">
        <v>880</v>
      </c>
    </row>
    <row r="198" spans="1:4">
      <c r="A198" s="26" t="s">
        <v>68</v>
      </c>
      <c r="B198" s="26"/>
      <c r="C198" s="26"/>
      <c r="D198" s="26"/>
    </row>
    <row r="199" spans="1:4">
      <c r="A199" s="26" t="s">
        <v>57</v>
      </c>
      <c r="B199" s="26"/>
      <c r="C199" s="26"/>
      <c r="D199" s="26"/>
    </row>
    <row r="200" spans="1:4">
      <c r="A200" s="26" t="s">
        <v>190</v>
      </c>
      <c r="B200" s="26"/>
      <c r="C200" s="26"/>
      <c r="D200" s="26"/>
    </row>
    <row r="201" spans="1:4">
      <c r="A201" s="26" t="s">
        <v>69</v>
      </c>
      <c r="B201" s="26"/>
      <c r="C201" s="26"/>
      <c r="D201" s="26"/>
    </row>
    <row r="202" spans="1:4">
      <c r="A202" s="26" t="s">
        <v>70</v>
      </c>
      <c r="B202" s="26"/>
      <c r="C202" s="26"/>
      <c r="D202" s="26"/>
    </row>
    <row r="203" spans="1:4">
      <c r="A203" s="26" t="s">
        <v>71</v>
      </c>
      <c r="B203" s="26"/>
      <c r="C203" s="26"/>
      <c r="D203" s="26">
        <v>30</v>
      </c>
    </row>
    <row r="204" spans="1:4">
      <c r="A204" s="26" t="s">
        <v>72</v>
      </c>
      <c r="B204" s="26"/>
      <c r="C204" s="26"/>
      <c r="D204" s="26">
        <v>35</v>
      </c>
    </row>
    <row r="205" spans="1:4">
      <c r="A205" s="26" t="s">
        <v>73</v>
      </c>
      <c r="B205" s="26"/>
      <c r="C205" s="26"/>
      <c r="D205" s="26">
        <v>15</v>
      </c>
    </row>
    <row r="206" spans="1:4">
      <c r="A206" s="26" t="s">
        <v>74</v>
      </c>
      <c r="B206" s="26"/>
      <c r="C206" s="26"/>
      <c r="D206" s="26">
        <v>30</v>
      </c>
    </row>
    <row r="207" spans="1:4">
      <c r="A207" s="26" t="s">
        <v>75</v>
      </c>
      <c r="B207" s="26"/>
      <c r="C207" s="26"/>
      <c r="D207" s="26">
        <v>30</v>
      </c>
    </row>
    <row r="208" spans="1:4">
      <c r="A208" s="29" t="s">
        <v>76</v>
      </c>
      <c r="B208" s="26"/>
      <c r="C208" s="26"/>
      <c r="D208" s="26"/>
    </row>
    <row r="209" spans="1:5">
      <c r="A209" s="29" t="s">
        <v>77</v>
      </c>
      <c r="B209" s="26"/>
      <c r="C209" s="29"/>
      <c r="D209" s="26"/>
    </row>
    <row r="210" spans="1:5">
      <c r="A210" s="29"/>
      <c r="B210" s="481"/>
      <c r="C210" s="542" t="s">
        <v>58</v>
      </c>
      <c r="D210" s="542"/>
      <c r="E210" s="542"/>
    </row>
    <row r="211" spans="1:5">
      <c r="A211" s="464"/>
      <c r="B211" s="481"/>
      <c r="C211" s="45"/>
      <c r="D211" s="31" t="s">
        <v>60</v>
      </c>
      <c r="E211" s="31" t="s">
        <v>61</v>
      </c>
    </row>
    <row r="212" spans="1:5">
      <c r="A212" s="464"/>
      <c r="B212" s="464"/>
      <c r="C212" s="46" t="s">
        <v>62</v>
      </c>
      <c r="D212" s="34">
        <v>0.3</v>
      </c>
      <c r="E212" s="34">
        <v>4</v>
      </c>
    </row>
    <row r="213" spans="1:5">
      <c r="A213" s="464"/>
      <c r="B213" s="464"/>
      <c r="C213" s="33" t="s">
        <v>63</v>
      </c>
      <c r="D213" s="34">
        <v>0.5</v>
      </c>
      <c r="E213" s="34">
        <v>4</v>
      </c>
    </row>
    <row r="214" spans="1:5">
      <c r="A214" s="464"/>
      <c r="B214" s="464"/>
      <c r="C214" s="33" t="s">
        <v>64</v>
      </c>
      <c r="D214" s="34" t="s">
        <v>65</v>
      </c>
      <c r="E214" s="34">
        <v>15</v>
      </c>
    </row>
    <row r="215" spans="1:5">
      <c r="A215" s="464"/>
      <c r="B215" s="464"/>
      <c r="C215" s="47"/>
      <c r="D215" s="464"/>
    </row>
    <row r="216" spans="1:5">
      <c r="A216" s="80" t="s">
        <v>78</v>
      </c>
      <c r="B216" s="48"/>
      <c r="C216" s="48"/>
      <c r="D216" s="48"/>
    </row>
    <row r="217" spans="1:5">
      <c r="A217" s="464"/>
      <c r="B217" s="464"/>
      <c r="C217" s="464"/>
      <c r="D217" s="464"/>
    </row>
  </sheetData>
  <mergeCells count="4">
    <mergeCell ref="A1:E1"/>
    <mergeCell ref="A3:E3"/>
    <mergeCell ref="A4:E4"/>
    <mergeCell ref="C210:E210"/>
  </mergeCells>
  <pageMargins left="0.7" right="0.7" top="0.75" bottom="0.75" header="0.3" footer="0.3"/>
  <pageSetup paperSize="9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98"/>
  <sheetViews>
    <sheetView topLeftCell="A38" zoomScaleNormal="100" workbookViewId="0">
      <selection activeCell="B47" sqref="B47"/>
    </sheetView>
  </sheetViews>
  <sheetFormatPr defaultRowHeight="15"/>
  <cols>
    <col min="1" max="1" width="4" customWidth="1"/>
    <col min="2" max="2" width="37.7109375" customWidth="1"/>
    <col min="16" max="16" width="13.28515625" customWidth="1"/>
  </cols>
  <sheetData>
    <row r="1" spans="1:18" ht="18" customHeight="1">
      <c r="A1" s="560" t="s">
        <v>191</v>
      </c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5"/>
      <c r="R1" s="55"/>
    </row>
    <row r="2" spans="1:18" ht="21">
      <c r="Q2" s="561"/>
      <c r="R2" s="561"/>
    </row>
    <row r="3" spans="1:18" ht="16.5" thickBot="1">
      <c r="B3" s="56" t="s">
        <v>395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8"/>
      <c r="Q3" s="58"/>
      <c r="R3" s="58"/>
    </row>
    <row r="4" spans="1:18" ht="15.75">
      <c r="A4" s="562"/>
      <c r="B4" s="564" t="s">
        <v>0</v>
      </c>
      <c r="C4" s="566" t="s">
        <v>1</v>
      </c>
      <c r="D4" s="567"/>
      <c r="E4" s="567"/>
      <c r="F4" s="567"/>
      <c r="G4" s="567"/>
      <c r="H4" s="567"/>
      <c r="I4" s="567"/>
      <c r="J4" s="567"/>
      <c r="K4" s="567"/>
      <c r="L4" s="567"/>
      <c r="M4" s="567"/>
      <c r="N4" s="567"/>
      <c r="O4" s="567"/>
      <c r="P4" s="546" t="s">
        <v>283</v>
      </c>
      <c r="Q4" s="547"/>
      <c r="R4" s="62"/>
    </row>
    <row r="5" spans="1:18" ht="26.25" thickBot="1">
      <c r="A5" s="563"/>
      <c r="B5" s="565"/>
      <c r="C5" s="129">
        <v>0.3</v>
      </c>
      <c r="D5" s="130">
        <v>0.4</v>
      </c>
      <c r="E5" s="130">
        <v>0.5</v>
      </c>
      <c r="F5" s="130">
        <v>0.6</v>
      </c>
      <c r="G5" s="130">
        <v>0.7</v>
      </c>
      <c r="H5" s="130">
        <v>0.8</v>
      </c>
      <c r="I5" s="130">
        <v>0.9</v>
      </c>
      <c r="J5" s="482">
        <v>1</v>
      </c>
      <c r="K5" s="130">
        <v>1.1000000000000001</v>
      </c>
      <c r="L5" s="130">
        <v>1.2</v>
      </c>
      <c r="M5" s="130">
        <v>1.3</v>
      </c>
      <c r="N5" s="131">
        <v>1.4</v>
      </c>
      <c r="O5" s="131">
        <v>1.5</v>
      </c>
      <c r="P5" s="354" t="s">
        <v>284</v>
      </c>
      <c r="Q5" s="355" t="s">
        <v>285</v>
      </c>
      <c r="R5" s="61"/>
    </row>
    <row r="6" spans="1:18" ht="32.25" thickBot="1">
      <c r="A6" s="132">
        <v>0</v>
      </c>
      <c r="B6" s="133" t="s">
        <v>111</v>
      </c>
      <c r="C6" s="134">
        <f>J6*0.3</f>
        <v>492</v>
      </c>
      <c r="D6" s="134">
        <f>J6*0.4</f>
        <v>656</v>
      </c>
      <c r="E6" s="134">
        <f>J6*0.5</f>
        <v>820</v>
      </c>
      <c r="F6" s="134">
        <f>J6*0.6</f>
        <v>984</v>
      </c>
      <c r="G6" s="134">
        <f>J6*0.7</f>
        <v>1148</v>
      </c>
      <c r="H6" s="134">
        <f>J6*0.8</f>
        <v>1312</v>
      </c>
      <c r="I6" s="134">
        <f>J6*0.9</f>
        <v>1476</v>
      </c>
      <c r="J6" s="121">
        <v>1640</v>
      </c>
      <c r="K6" s="134">
        <f>J6*1.1</f>
        <v>1804.0000000000002</v>
      </c>
      <c r="L6" s="134">
        <f>J6*1.2</f>
        <v>1968</v>
      </c>
      <c r="M6" s="134">
        <f>J6*1.3</f>
        <v>2132</v>
      </c>
      <c r="N6" s="135">
        <f>J6*1.4</f>
        <v>2296</v>
      </c>
      <c r="O6" s="135">
        <f>J6*1.5</f>
        <v>2460</v>
      </c>
      <c r="P6" s="136">
        <v>180</v>
      </c>
      <c r="Q6" s="137">
        <v>180</v>
      </c>
      <c r="R6" s="10"/>
    </row>
    <row r="7" spans="1:18" ht="16.5" thickBot="1">
      <c r="A7" s="543">
        <v>1</v>
      </c>
      <c r="B7" s="138" t="s">
        <v>112</v>
      </c>
      <c r="C7" s="487">
        <f t="shared" ref="C7:C15" si="0">J7*0.3</f>
        <v>561.29999999999995</v>
      </c>
      <c r="D7" s="487">
        <f t="shared" ref="D7:D15" si="1">J7*0.4</f>
        <v>748.40000000000009</v>
      </c>
      <c r="E7" s="487">
        <f t="shared" ref="E7:E15" si="2">J7*0.5</f>
        <v>935.5</v>
      </c>
      <c r="F7" s="487">
        <f t="shared" ref="F7:F15" si="3">J7*0.6</f>
        <v>1122.5999999999999</v>
      </c>
      <c r="G7" s="487">
        <f t="shared" ref="G7:G15" si="4">J7*0.7</f>
        <v>1309.6999999999998</v>
      </c>
      <c r="H7" s="487">
        <f t="shared" ref="H7:H15" si="5">J7*0.8</f>
        <v>1496.8000000000002</v>
      </c>
      <c r="I7" s="487">
        <f t="shared" ref="I7:I15" si="6">J7*0.9</f>
        <v>1683.9</v>
      </c>
      <c r="J7" s="439">
        <v>1871</v>
      </c>
      <c r="K7" s="487">
        <f t="shared" ref="K7:K15" si="7">J7*1.1</f>
        <v>2058.1000000000004</v>
      </c>
      <c r="L7" s="139">
        <f>J7*1.2</f>
        <v>2245.1999999999998</v>
      </c>
      <c r="M7" s="139">
        <f>J7*1.3</f>
        <v>2432.3000000000002</v>
      </c>
      <c r="N7" s="140">
        <f>J7*1.4</f>
        <v>2619.3999999999996</v>
      </c>
      <c r="O7" s="140">
        <f>J7*1.5</f>
        <v>2806.5</v>
      </c>
      <c r="P7" s="141">
        <v>180</v>
      </c>
      <c r="Q7" s="142">
        <v>180</v>
      </c>
      <c r="R7" s="10"/>
    </row>
    <row r="8" spans="1:18" ht="16.5" thickBot="1">
      <c r="A8" s="544"/>
      <c r="B8" s="143" t="s">
        <v>113</v>
      </c>
      <c r="C8" s="487">
        <f t="shared" si="0"/>
        <v>561.29999999999995</v>
      </c>
      <c r="D8" s="487">
        <f t="shared" si="1"/>
        <v>748.40000000000009</v>
      </c>
      <c r="E8" s="487">
        <f t="shared" si="2"/>
        <v>935.5</v>
      </c>
      <c r="F8" s="487">
        <f t="shared" si="3"/>
        <v>1122.5999999999999</v>
      </c>
      <c r="G8" s="487">
        <f t="shared" si="4"/>
        <v>1309.6999999999998</v>
      </c>
      <c r="H8" s="487">
        <f t="shared" si="5"/>
        <v>1496.8000000000002</v>
      </c>
      <c r="I8" s="487">
        <f t="shared" si="6"/>
        <v>1683.9</v>
      </c>
      <c r="J8" s="439">
        <v>1871</v>
      </c>
      <c r="K8" s="487">
        <f t="shared" si="7"/>
        <v>2058.1000000000004</v>
      </c>
      <c r="L8" s="144">
        <f t="shared" ref="L8:L71" si="8">J8*1.2</f>
        <v>2245.1999999999998</v>
      </c>
      <c r="M8" s="144">
        <f t="shared" ref="M8:M71" si="9">J8*1.3</f>
        <v>2432.3000000000002</v>
      </c>
      <c r="N8" s="145">
        <f t="shared" ref="N8:N71" si="10">J8*1.4</f>
        <v>2619.3999999999996</v>
      </c>
      <c r="O8" s="145">
        <f t="shared" ref="O8:O71" si="11">J8*1.5</f>
        <v>2806.5</v>
      </c>
      <c r="P8" s="146">
        <v>180</v>
      </c>
      <c r="Q8" s="147">
        <v>180</v>
      </c>
      <c r="R8" s="10"/>
    </row>
    <row r="9" spans="1:18" ht="16.5" thickBot="1">
      <c r="A9" s="544"/>
      <c r="B9" s="143" t="s">
        <v>114</v>
      </c>
      <c r="C9" s="487">
        <f t="shared" si="0"/>
        <v>561.29999999999995</v>
      </c>
      <c r="D9" s="487">
        <f t="shared" si="1"/>
        <v>748.40000000000009</v>
      </c>
      <c r="E9" s="487">
        <f t="shared" si="2"/>
        <v>935.5</v>
      </c>
      <c r="F9" s="487">
        <f t="shared" si="3"/>
        <v>1122.5999999999999</v>
      </c>
      <c r="G9" s="487">
        <f t="shared" si="4"/>
        <v>1309.6999999999998</v>
      </c>
      <c r="H9" s="487">
        <f t="shared" si="5"/>
        <v>1496.8000000000002</v>
      </c>
      <c r="I9" s="487">
        <f t="shared" si="6"/>
        <v>1683.9</v>
      </c>
      <c r="J9" s="439">
        <v>1871</v>
      </c>
      <c r="K9" s="487">
        <f t="shared" si="7"/>
        <v>2058.1000000000004</v>
      </c>
      <c r="L9" s="144">
        <f t="shared" si="8"/>
        <v>2245.1999999999998</v>
      </c>
      <c r="M9" s="144">
        <f t="shared" si="9"/>
        <v>2432.3000000000002</v>
      </c>
      <c r="N9" s="145">
        <f t="shared" si="10"/>
        <v>2619.3999999999996</v>
      </c>
      <c r="O9" s="145">
        <f t="shared" si="11"/>
        <v>2806.5</v>
      </c>
      <c r="P9" s="146">
        <v>180</v>
      </c>
      <c r="Q9" s="147">
        <v>180</v>
      </c>
      <c r="R9" s="10"/>
    </row>
    <row r="10" spans="1:18" ht="16.5" thickBot="1">
      <c r="A10" s="544"/>
      <c r="B10" s="143" t="s">
        <v>115</v>
      </c>
      <c r="C10" s="487">
        <f t="shared" si="0"/>
        <v>561.29999999999995</v>
      </c>
      <c r="D10" s="487">
        <f t="shared" si="1"/>
        <v>748.40000000000009</v>
      </c>
      <c r="E10" s="487">
        <f t="shared" si="2"/>
        <v>935.5</v>
      </c>
      <c r="F10" s="487">
        <f t="shared" si="3"/>
        <v>1122.5999999999999</v>
      </c>
      <c r="G10" s="487">
        <f t="shared" si="4"/>
        <v>1309.6999999999998</v>
      </c>
      <c r="H10" s="487">
        <f t="shared" si="5"/>
        <v>1496.8000000000002</v>
      </c>
      <c r="I10" s="487">
        <f t="shared" si="6"/>
        <v>1683.9</v>
      </c>
      <c r="J10" s="439">
        <v>1871</v>
      </c>
      <c r="K10" s="487">
        <f t="shared" si="7"/>
        <v>2058.1000000000004</v>
      </c>
      <c r="L10" s="144">
        <f t="shared" si="8"/>
        <v>2245.1999999999998</v>
      </c>
      <c r="M10" s="144">
        <f t="shared" si="9"/>
        <v>2432.3000000000002</v>
      </c>
      <c r="N10" s="145">
        <f t="shared" si="10"/>
        <v>2619.3999999999996</v>
      </c>
      <c r="O10" s="145">
        <f t="shared" si="11"/>
        <v>2806.5</v>
      </c>
      <c r="P10" s="146">
        <v>180</v>
      </c>
      <c r="Q10" s="147">
        <v>180</v>
      </c>
      <c r="R10" s="10"/>
    </row>
    <row r="11" spans="1:18" ht="16.5" thickBot="1">
      <c r="A11" s="544"/>
      <c r="B11" s="143" t="s">
        <v>116</v>
      </c>
      <c r="C11" s="487">
        <f t="shared" si="0"/>
        <v>561.29999999999995</v>
      </c>
      <c r="D11" s="487">
        <f t="shared" si="1"/>
        <v>748.40000000000009</v>
      </c>
      <c r="E11" s="487">
        <f t="shared" si="2"/>
        <v>935.5</v>
      </c>
      <c r="F11" s="487">
        <f t="shared" si="3"/>
        <v>1122.5999999999999</v>
      </c>
      <c r="G11" s="487">
        <f t="shared" si="4"/>
        <v>1309.6999999999998</v>
      </c>
      <c r="H11" s="487">
        <f t="shared" si="5"/>
        <v>1496.8000000000002</v>
      </c>
      <c r="I11" s="487">
        <f t="shared" si="6"/>
        <v>1683.9</v>
      </c>
      <c r="J11" s="439">
        <v>1871</v>
      </c>
      <c r="K11" s="487">
        <f t="shared" si="7"/>
        <v>2058.1000000000004</v>
      </c>
      <c r="L11" s="144">
        <f t="shared" si="8"/>
        <v>2245.1999999999998</v>
      </c>
      <c r="M11" s="144">
        <f t="shared" si="9"/>
        <v>2432.3000000000002</v>
      </c>
      <c r="N11" s="145">
        <f t="shared" si="10"/>
        <v>2619.3999999999996</v>
      </c>
      <c r="O11" s="145">
        <f t="shared" si="11"/>
        <v>2806.5</v>
      </c>
      <c r="P11" s="146">
        <v>180</v>
      </c>
      <c r="Q11" s="147">
        <v>180</v>
      </c>
      <c r="R11" s="10"/>
    </row>
    <row r="12" spans="1:18" ht="16.5" thickBot="1">
      <c r="A12" s="544"/>
      <c r="B12" s="143" t="s">
        <v>286</v>
      </c>
      <c r="C12" s="487">
        <f t="shared" si="0"/>
        <v>561.29999999999995</v>
      </c>
      <c r="D12" s="487">
        <f t="shared" si="1"/>
        <v>748.40000000000009</v>
      </c>
      <c r="E12" s="487">
        <f t="shared" si="2"/>
        <v>935.5</v>
      </c>
      <c r="F12" s="487">
        <f t="shared" si="3"/>
        <v>1122.5999999999999</v>
      </c>
      <c r="G12" s="487">
        <f t="shared" si="4"/>
        <v>1309.6999999999998</v>
      </c>
      <c r="H12" s="487">
        <f t="shared" si="5"/>
        <v>1496.8000000000002</v>
      </c>
      <c r="I12" s="487">
        <f t="shared" si="6"/>
        <v>1683.9</v>
      </c>
      <c r="J12" s="439">
        <v>1871</v>
      </c>
      <c r="K12" s="487">
        <f t="shared" si="7"/>
        <v>2058.1000000000004</v>
      </c>
      <c r="L12" s="144">
        <f t="shared" si="8"/>
        <v>2245.1999999999998</v>
      </c>
      <c r="M12" s="144">
        <f t="shared" si="9"/>
        <v>2432.3000000000002</v>
      </c>
      <c r="N12" s="145">
        <f t="shared" si="10"/>
        <v>2619.3999999999996</v>
      </c>
      <c r="O12" s="145">
        <f t="shared" si="11"/>
        <v>2806.5</v>
      </c>
      <c r="P12" s="148">
        <v>180</v>
      </c>
      <c r="Q12" s="149">
        <v>180</v>
      </c>
      <c r="R12" s="10"/>
    </row>
    <row r="13" spans="1:18" ht="16.5" thickBot="1">
      <c r="A13" s="544"/>
      <c r="B13" s="143" t="s">
        <v>117</v>
      </c>
      <c r="C13" s="487">
        <f t="shared" si="0"/>
        <v>561.29999999999995</v>
      </c>
      <c r="D13" s="487">
        <f t="shared" si="1"/>
        <v>748.40000000000009</v>
      </c>
      <c r="E13" s="487">
        <f t="shared" si="2"/>
        <v>935.5</v>
      </c>
      <c r="F13" s="487">
        <f t="shared" si="3"/>
        <v>1122.5999999999999</v>
      </c>
      <c r="G13" s="487">
        <f t="shared" si="4"/>
        <v>1309.6999999999998</v>
      </c>
      <c r="H13" s="487">
        <f t="shared" si="5"/>
        <v>1496.8000000000002</v>
      </c>
      <c r="I13" s="487">
        <f t="shared" si="6"/>
        <v>1683.9</v>
      </c>
      <c r="J13" s="439">
        <v>1871</v>
      </c>
      <c r="K13" s="487">
        <f t="shared" si="7"/>
        <v>2058.1000000000004</v>
      </c>
      <c r="L13" s="144">
        <f t="shared" si="8"/>
        <v>2245.1999999999998</v>
      </c>
      <c r="M13" s="144">
        <f t="shared" si="9"/>
        <v>2432.3000000000002</v>
      </c>
      <c r="N13" s="145">
        <f t="shared" si="10"/>
        <v>2619.3999999999996</v>
      </c>
      <c r="O13" s="145">
        <f t="shared" si="11"/>
        <v>2806.5</v>
      </c>
      <c r="P13" s="146">
        <v>180</v>
      </c>
      <c r="Q13" s="150">
        <v>180</v>
      </c>
      <c r="R13" s="10"/>
    </row>
    <row r="14" spans="1:18" ht="16.5" thickBot="1">
      <c r="A14" s="544"/>
      <c r="B14" s="143" t="s">
        <v>2</v>
      </c>
      <c r="C14" s="487">
        <f t="shared" si="0"/>
        <v>561.29999999999995</v>
      </c>
      <c r="D14" s="487">
        <f t="shared" si="1"/>
        <v>748.40000000000009</v>
      </c>
      <c r="E14" s="487">
        <f t="shared" si="2"/>
        <v>935.5</v>
      </c>
      <c r="F14" s="487">
        <f t="shared" si="3"/>
        <v>1122.5999999999999</v>
      </c>
      <c r="G14" s="487">
        <f t="shared" si="4"/>
        <v>1309.6999999999998</v>
      </c>
      <c r="H14" s="487">
        <f t="shared" si="5"/>
        <v>1496.8000000000002</v>
      </c>
      <c r="I14" s="487">
        <f t="shared" si="6"/>
        <v>1683.9</v>
      </c>
      <c r="J14" s="439">
        <v>1871</v>
      </c>
      <c r="K14" s="487">
        <f t="shared" si="7"/>
        <v>2058.1000000000004</v>
      </c>
      <c r="L14" s="144">
        <f t="shared" si="8"/>
        <v>2245.1999999999998</v>
      </c>
      <c r="M14" s="144">
        <f t="shared" si="9"/>
        <v>2432.3000000000002</v>
      </c>
      <c r="N14" s="145">
        <f t="shared" si="10"/>
        <v>2619.3999999999996</v>
      </c>
      <c r="O14" s="145">
        <f t="shared" si="11"/>
        <v>2806.5</v>
      </c>
      <c r="P14" s="148">
        <v>180</v>
      </c>
      <c r="Q14" s="149">
        <v>220</v>
      </c>
      <c r="R14" s="10"/>
    </row>
    <row r="15" spans="1:18" ht="16.5" thickBot="1">
      <c r="A15" s="545"/>
      <c r="B15" s="151" t="s">
        <v>3</v>
      </c>
      <c r="C15" s="487">
        <f t="shared" si="0"/>
        <v>561.29999999999995</v>
      </c>
      <c r="D15" s="487">
        <f t="shared" si="1"/>
        <v>748.40000000000009</v>
      </c>
      <c r="E15" s="487">
        <f t="shared" si="2"/>
        <v>935.5</v>
      </c>
      <c r="F15" s="487">
        <f t="shared" si="3"/>
        <v>1122.5999999999999</v>
      </c>
      <c r="G15" s="487">
        <f t="shared" si="4"/>
        <v>1309.6999999999998</v>
      </c>
      <c r="H15" s="487">
        <f t="shared" si="5"/>
        <v>1496.8000000000002</v>
      </c>
      <c r="I15" s="487">
        <f t="shared" si="6"/>
        <v>1683.9</v>
      </c>
      <c r="J15" s="439">
        <v>1871</v>
      </c>
      <c r="K15" s="487">
        <f t="shared" si="7"/>
        <v>2058.1000000000004</v>
      </c>
      <c r="L15" s="130">
        <f t="shared" si="8"/>
        <v>2245.1999999999998</v>
      </c>
      <c r="M15" s="130">
        <f t="shared" si="9"/>
        <v>2432.3000000000002</v>
      </c>
      <c r="N15" s="131">
        <f t="shared" si="10"/>
        <v>2619.3999999999996</v>
      </c>
      <c r="O15" s="131">
        <f t="shared" si="11"/>
        <v>2806.5</v>
      </c>
      <c r="P15" s="152">
        <v>200</v>
      </c>
      <c r="Q15" s="153">
        <v>220</v>
      </c>
      <c r="R15" s="10"/>
    </row>
    <row r="16" spans="1:18" ht="15.75">
      <c r="A16" s="552">
        <v>2</v>
      </c>
      <c r="B16" s="154" t="s">
        <v>118</v>
      </c>
      <c r="C16" s="139">
        <f t="shared" ref="C16:C27" si="12">J16*0.3</f>
        <v>688.19999999999993</v>
      </c>
      <c r="D16" s="139">
        <f t="shared" ref="D16:D27" si="13">J16*0.4</f>
        <v>917.6</v>
      </c>
      <c r="E16" s="139">
        <f t="shared" ref="E16:E71" si="14">J16*0.5</f>
        <v>1147</v>
      </c>
      <c r="F16" s="139">
        <f t="shared" ref="F16:F71" si="15">J16*0.6</f>
        <v>1376.3999999999999</v>
      </c>
      <c r="G16" s="139">
        <f t="shared" ref="G16:G71" si="16">J16*0.7</f>
        <v>1605.8</v>
      </c>
      <c r="H16" s="139">
        <f t="shared" ref="H16:H71" si="17">J16*0.8</f>
        <v>1835.2</v>
      </c>
      <c r="I16" s="139">
        <f t="shared" ref="I16:I71" si="18">J16*0.9</f>
        <v>2064.6</v>
      </c>
      <c r="J16" s="439">
        <v>2294</v>
      </c>
      <c r="K16" s="139">
        <f t="shared" ref="K16:K71" si="19">J16*1.1</f>
        <v>2523.4</v>
      </c>
      <c r="L16" s="139">
        <f t="shared" si="8"/>
        <v>2752.7999999999997</v>
      </c>
      <c r="M16" s="139">
        <f t="shared" si="9"/>
        <v>2982.2000000000003</v>
      </c>
      <c r="N16" s="140">
        <f t="shared" si="10"/>
        <v>3211.6</v>
      </c>
      <c r="O16" s="140">
        <f t="shared" si="11"/>
        <v>3441</v>
      </c>
      <c r="P16" s="141">
        <v>180</v>
      </c>
      <c r="Q16" s="142">
        <v>180</v>
      </c>
      <c r="R16" s="10"/>
    </row>
    <row r="17" spans="1:18" ht="15.75">
      <c r="A17" s="553"/>
      <c r="B17" s="155" t="s">
        <v>119</v>
      </c>
      <c r="C17" s="144">
        <f t="shared" si="12"/>
        <v>688.19999999999993</v>
      </c>
      <c r="D17" s="144">
        <f t="shared" si="13"/>
        <v>917.6</v>
      </c>
      <c r="E17" s="144">
        <f>J17*0.5</f>
        <v>1147</v>
      </c>
      <c r="F17" s="144">
        <f t="shared" si="15"/>
        <v>1376.3999999999999</v>
      </c>
      <c r="G17" s="144">
        <f t="shared" si="16"/>
        <v>1605.8</v>
      </c>
      <c r="H17" s="144">
        <f t="shared" si="17"/>
        <v>1835.2</v>
      </c>
      <c r="I17" s="144">
        <f t="shared" si="18"/>
        <v>2064.6</v>
      </c>
      <c r="J17" s="439">
        <v>2294</v>
      </c>
      <c r="K17" s="144">
        <f t="shared" si="19"/>
        <v>2523.4</v>
      </c>
      <c r="L17" s="144">
        <f t="shared" si="8"/>
        <v>2752.7999999999997</v>
      </c>
      <c r="M17" s="144">
        <f t="shared" si="9"/>
        <v>2982.2000000000003</v>
      </c>
      <c r="N17" s="145">
        <f t="shared" si="10"/>
        <v>3211.6</v>
      </c>
      <c r="O17" s="145">
        <f t="shared" si="11"/>
        <v>3441</v>
      </c>
      <c r="P17" s="148">
        <v>180</v>
      </c>
      <c r="Q17" s="149">
        <v>180</v>
      </c>
      <c r="R17" s="10"/>
    </row>
    <row r="18" spans="1:18" ht="15.75">
      <c r="A18" s="553"/>
      <c r="B18" s="155" t="s">
        <v>287</v>
      </c>
      <c r="C18" s="144">
        <f t="shared" si="12"/>
        <v>688.19999999999993</v>
      </c>
      <c r="D18" s="144">
        <f t="shared" si="13"/>
        <v>917.6</v>
      </c>
      <c r="E18" s="144">
        <f t="shared" si="14"/>
        <v>1147</v>
      </c>
      <c r="F18" s="144">
        <f t="shared" si="15"/>
        <v>1376.3999999999999</v>
      </c>
      <c r="G18" s="144">
        <f t="shared" si="16"/>
        <v>1605.8</v>
      </c>
      <c r="H18" s="144">
        <f t="shared" si="17"/>
        <v>1835.2</v>
      </c>
      <c r="I18" s="144">
        <f t="shared" si="18"/>
        <v>2064.6</v>
      </c>
      <c r="J18" s="439">
        <v>2294</v>
      </c>
      <c r="K18" s="144">
        <f t="shared" si="19"/>
        <v>2523.4</v>
      </c>
      <c r="L18" s="144">
        <f t="shared" si="8"/>
        <v>2752.7999999999997</v>
      </c>
      <c r="M18" s="144">
        <f t="shared" si="9"/>
        <v>2982.2000000000003</v>
      </c>
      <c r="N18" s="145">
        <f t="shared" si="10"/>
        <v>3211.6</v>
      </c>
      <c r="O18" s="145">
        <f t="shared" si="11"/>
        <v>3441</v>
      </c>
      <c r="P18" s="148">
        <v>180</v>
      </c>
      <c r="Q18" s="149">
        <v>180</v>
      </c>
      <c r="R18" s="10"/>
    </row>
    <row r="19" spans="1:18" ht="15.75">
      <c r="A19" s="553"/>
      <c r="B19" s="155" t="s">
        <v>120</v>
      </c>
      <c r="C19" s="144">
        <f t="shared" si="12"/>
        <v>688.19999999999993</v>
      </c>
      <c r="D19" s="144">
        <f t="shared" si="13"/>
        <v>917.6</v>
      </c>
      <c r="E19" s="144">
        <f t="shared" si="14"/>
        <v>1147</v>
      </c>
      <c r="F19" s="144">
        <f t="shared" si="15"/>
        <v>1376.3999999999999</v>
      </c>
      <c r="G19" s="144">
        <f t="shared" si="16"/>
        <v>1605.8</v>
      </c>
      <c r="H19" s="144">
        <f t="shared" si="17"/>
        <v>1835.2</v>
      </c>
      <c r="I19" s="144">
        <f t="shared" si="18"/>
        <v>2064.6</v>
      </c>
      <c r="J19" s="439">
        <v>2294</v>
      </c>
      <c r="K19" s="144">
        <f t="shared" si="19"/>
        <v>2523.4</v>
      </c>
      <c r="L19" s="144">
        <f t="shared" si="8"/>
        <v>2752.7999999999997</v>
      </c>
      <c r="M19" s="144">
        <f t="shared" si="9"/>
        <v>2982.2000000000003</v>
      </c>
      <c r="N19" s="145">
        <f t="shared" si="10"/>
        <v>3211.6</v>
      </c>
      <c r="O19" s="145">
        <f t="shared" si="11"/>
        <v>3441</v>
      </c>
      <c r="P19" s="148">
        <v>180</v>
      </c>
      <c r="Q19" s="149">
        <v>220</v>
      </c>
      <c r="R19" s="10"/>
    </row>
    <row r="20" spans="1:18" ht="15.75">
      <c r="A20" s="553"/>
      <c r="B20" s="155" t="s">
        <v>121</v>
      </c>
      <c r="C20" s="144">
        <f t="shared" si="12"/>
        <v>688.19999999999993</v>
      </c>
      <c r="D20" s="144">
        <f t="shared" si="13"/>
        <v>917.6</v>
      </c>
      <c r="E20" s="144">
        <f t="shared" si="14"/>
        <v>1147</v>
      </c>
      <c r="F20" s="144">
        <f t="shared" si="15"/>
        <v>1376.3999999999999</v>
      </c>
      <c r="G20" s="144">
        <f t="shared" si="16"/>
        <v>1605.8</v>
      </c>
      <c r="H20" s="144">
        <f t="shared" si="17"/>
        <v>1835.2</v>
      </c>
      <c r="I20" s="144">
        <f t="shared" si="18"/>
        <v>2064.6</v>
      </c>
      <c r="J20" s="439">
        <v>2294</v>
      </c>
      <c r="K20" s="144">
        <f t="shared" si="19"/>
        <v>2523.4</v>
      </c>
      <c r="L20" s="144">
        <f t="shared" si="8"/>
        <v>2752.7999999999997</v>
      </c>
      <c r="M20" s="144">
        <f t="shared" si="9"/>
        <v>2982.2000000000003</v>
      </c>
      <c r="N20" s="145">
        <f t="shared" si="10"/>
        <v>3211.6</v>
      </c>
      <c r="O20" s="145">
        <f t="shared" si="11"/>
        <v>3441</v>
      </c>
      <c r="P20" s="146">
        <v>180</v>
      </c>
      <c r="Q20" s="147">
        <v>180</v>
      </c>
      <c r="R20" s="10"/>
    </row>
    <row r="21" spans="1:18" ht="15.75">
      <c r="A21" s="553"/>
      <c r="B21" s="155" t="s">
        <v>4</v>
      </c>
      <c r="C21" s="144">
        <f t="shared" si="12"/>
        <v>688.19999999999993</v>
      </c>
      <c r="D21" s="144">
        <f t="shared" si="13"/>
        <v>917.6</v>
      </c>
      <c r="E21" s="144">
        <f>J21*0.5</f>
        <v>1147</v>
      </c>
      <c r="F21" s="144">
        <f t="shared" si="15"/>
        <v>1376.3999999999999</v>
      </c>
      <c r="G21" s="144">
        <f t="shared" si="16"/>
        <v>1605.8</v>
      </c>
      <c r="H21" s="144">
        <f t="shared" si="17"/>
        <v>1835.2</v>
      </c>
      <c r="I21" s="144">
        <f t="shared" si="18"/>
        <v>2064.6</v>
      </c>
      <c r="J21" s="439">
        <v>2294</v>
      </c>
      <c r="K21" s="144">
        <f t="shared" si="19"/>
        <v>2523.4</v>
      </c>
      <c r="L21" s="144">
        <f t="shared" si="8"/>
        <v>2752.7999999999997</v>
      </c>
      <c r="M21" s="144">
        <f t="shared" si="9"/>
        <v>2982.2000000000003</v>
      </c>
      <c r="N21" s="145">
        <f t="shared" si="10"/>
        <v>3211.6</v>
      </c>
      <c r="O21" s="145">
        <f t="shared" si="11"/>
        <v>3441</v>
      </c>
      <c r="P21" s="148">
        <v>180</v>
      </c>
      <c r="Q21" s="149">
        <v>220</v>
      </c>
      <c r="R21" s="10"/>
    </row>
    <row r="22" spans="1:18" ht="15.75">
      <c r="A22" s="553"/>
      <c r="B22" s="155" t="s">
        <v>122</v>
      </c>
      <c r="C22" s="144">
        <f t="shared" si="12"/>
        <v>688.19999999999993</v>
      </c>
      <c r="D22" s="144">
        <f t="shared" si="13"/>
        <v>917.6</v>
      </c>
      <c r="E22" s="144">
        <f t="shared" si="14"/>
        <v>1147</v>
      </c>
      <c r="F22" s="144">
        <f t="shared" si="15"/>
        <v>1376.3999999999999</v>
      </c>
      <c r="G22" s="144">
        <f t="shared" si="16"/>
        <v>1605.8</v>
      </c>
      <c r="H22" s="144">
        <f t="shared" si="17"/>
        <v>1835.2</v>
      </c>
      <c r="I22" s="144">
        <f t="shared" si="18"/>
        <v>2064.6</v>
      </c>
      <c r="J22" s="439">
        <v>2294</v>
      </c>
      <c r="K22" s="144">
        <f t="shared" si="19"/>
        <v>2523.4</v>
      </c>
      <c r="L22" s="144">
        <f t="shared" si="8"/>
        <v>2752.7999999999997</v>
      </c>
      <c r="M22" s="144">
        <f t="shared" si="9"/>
        <v>2982.2000000000003</v>
      </c>
      <c r="N22" s="145">
        <f t="shared" si="10"/>
        <v>3211.6</v>
      </c>
      <c r="O22" s="145">
        <f t="shared" si="11"/>
        <v>3441</v>
      </c>
      <c r="P22" s="146">
        <v>178</v>
      </c>
      <c r="Q22" s="147">
        <v>180</v>
      </c>
      <c r="R22" s="10"/>
    </row>
    <row r="23" spans="1:18" ht="15.75">
      <c r="A23" s="553"/>
      <c r="B23" s="155" t="s">
        <v>123</v>
      </c>
      <c r="C23" s="144">
        <f t="shared" si="12"/>
        <v>688.19999999999993</v>
      </c>
      <c r="D23" s="144">
        <f t="shared" si="13"/>
        <v>917.6</v>
      </c>
      <c r="E23" s="144">
        <f>J23*0.5</f>
        <v>1147</v>
      </c>
      <c r="F23" s="144">
        <f t="shared" si="15"/>
        <v>1376.3999999999999</v>
      </c>
      <c r="G23" s="144">
        <f t="shared" si="16"/>
        <v>1605.8</v>
      </c>
      <c r="H23" s="144">
        <f t="shared" si="17"/>
        <v>1835.2</v>
      </c>
      <c r="I23" s="144">
        <f t="shared" si="18"/>
        <v>2064.6</v>
      </c>
      <c r="J23" s="439">
        <v>2294</v>
      </c>
      <c r="K23" s="144">
        <f t="shared" si="19"/>
        <v>2523.4</v>
      </c>
      <c r="L23" s="144">
        <f t="shared" si="8"/>
        <v>2752.7999999999997</v>
      </c>
      <c r="M23" s="144">
        <f t="shared" si="9"/>
        <v>2982.2000000000003</v>
      </c>
      <c r="N23" s="145">
        <f t="shared" si="10"/>
        <v>3211.6</v>
      </c>
      <c r="O23" s="145">
        <f t="shared" si="11"/>
        <v>3441</v>
      </c>
      <c r="P23" s="146">
        <v>180</v>
      </c>
      <c r="Q23" s="147">
        <v>180</v>
      </c>
      <c r="R23" s="10"/>
    </row>
    <row r="24" spans="1:18" ht="15.75">
      <c r="A24" s="553"/>
      <c r="B24" s="155" t="s">
        <v>124</v>
      </c>
      <c r="C24" s="144">
        <f t="shared" si="12"/>
        <v>688.19999999999993</v>
      </c>
      <c r="D24" s="144">
        <f t="shared" si="13"/>
        <v>917.6</v>
      </c>
      <c r="E24" s="144">
        <f t="shared" si="14"/>
        <v>1147</v>
      </c>
      <c r="F24" s="144">
        <f t="shared" si="15"/>
        <v>1376.3999999999999</v>
      </c>
      <c r="G24" s="144">
        <f t="shared" si="16"/>
        <v>1605.8</v>
      </c>
      <c r="H24" s="144">
        <f t="shared" si="17"/>
        <v>1835.2</v>
      </c>
      <c r="I24" s="144">
        <f t="shared" si="18"/>
        <v>2064.6</v>
      </c>
      <c r="J24" s="439">
        <v>2294</v>
      </c>
      <c r="K24" s="144">
        <f t="shared" si="19"/>
        <v>2523.4</v>
      </c>
      <c r="L24" s="144">
        <f t="shared" si="8"/>
        <v>2752.7999999999997</v>
      </c>
      <c r="M24" s="144">
        <f t="shared" si="9"/>
        <v>2982.2000000000003</v>
      </c>
      <c r="N24" s="145">
        <f t="shared" si="10"/>
        <v>3211.6</v>
      </c>
      <c r="O24" s="145">
        <f t="shared" si="11"/>
        <v>3441</v>
      </c>
      <c r="P24" s="146">
        <v>180</v>
      </c>
      <c r="Q24" s="147">
        <v>180</v>
      </c>
      <c r="R24" s="10"/>
    </row>
    <row r="25" spans="1:18" ht="15.75">
      <c r="A25" s="553"/>
      <c r="B25" s="155" t="s">
        <v>125</v>
      </c>
      <c r="C25" s="144">
        <f t="shared" si="12"/>
        <v>688.19999999999993</v>
      </c>
      <c r="D25" s="144">
        <f t="shared" si="13"/>
        <v>917.6</v>
      </c>
      <c r="E25" s="144">
        <f t="shared" si="14"/>
        <v>1147</v>
      </c>
      <c r="F25" s="144">
        <f t="shared" si="15"/>
        <v>1376.3999999999999</v>
      </c>
      <c r="G25" s="144">
        <f t="shared" si="16"/>
        <v>1605.8</v>
      </c>
      <c r="H25" s="144">
        <f t="shared" si="17"/>
        <v>1835.2</v>
      </c>
      <c r="I25" s="144">
        <f t="shared" si="18"/>
        <v>2064.6</v>
      </c>
      <c r="J25" s="439">
        <v>2294</v>
      </c>
      <c r="K25" s="144">
        <f t="shared" si="19"/>
        <v>2523.4</v>
      </c>
      <c r="L25" s="144">
        <f t="shared" si="8"/>
        <v>2752.7999999999997</v>
      </c>
      <c r="M25" s="144">
        <f t="shared" si="9"/>
        <v>2982.2000000000003</v>
      </c>
      <c r="N25" s="145">
        <f t="shared" si="10"/>
        <v>3211.6</v>
      </c>
      <c r="O25" s="145">
        <f t="shared" si="11"/>
        <v>3441</v>
      </c>
      <c r="P25" s="146">
        <v>180</v>
      </c>
      <c r="Q25" s="147">
        <v>180</v>
      </c>
      <c r="R25" s="10"/>
    </row>
    <row r="26" spans="1:18" ht="15.75">
      <c r="A26" s="553"/>
      <c r="B26" s="155" t="s">
        <v>126</v>
      </c>
      <c r="C26" s="144">
        <f t="shared" si="12"/>
        <v>688.19999999999993</v>
      </c>
      <c r="D26" s="144">
        <f t="shared" si="13"/>
        <v>917.6</v>
      </c>
      <c r="E26" s="144">
        <f t="shared" si="14"/>
        <v>1147</v>
      </c>
      <c r="F26" s="144">
        <f t="shared" si="15"/>
        <v>1376.3999999999999</v>
      </c>
      <c r="G26" s="144">
        <f t="shared" si="16"/>
        <v>1605.8</v>
      </c>
      <c r="H26" s="144">
        <f t="shared" si="17"/>
        <v>1835.2</v>
      </c>
      <c r="I26" s="144">
        <f t="shared" si="18"/>
        <v>2064.6</v>
      </c>
      <c r="J26" s="439">
        <v>2294</v>
      </c>
      <c r="K26" s="144">
        <f t="shared" si="19"/>
        <v>2523.4</v>
      </c>
      <c r="L26" s="144">
        <f t="shared" si="8"/>
        <v>2752.7999999999997</v>
      </c>
      <c r="M26" s="144">
        <f t="shared" si="9"/>
        <v>2982.2000000000003</v>
      </c>
      <c r="N26" s="145">
        <f t="shared" si="10"/>
        <v>3211.6</v>
      </c>
      <c r="O26" s="145">
        <f t="shared" si="11"/>
        <v>3441</v>
      </c>
      <c r="P26" s="148">
        <v>180</v>
      </c>
      <c r="Q26" s="149">
        <v>180</v>
      </c>
      <c r="R26" s="10"/>
    </row>
    <row r="27" spans="1:18" ht="15.75">
      <c r="A27" s="553"/>
      <c r="B27" s="156" t="s">
        <v>288</v>
      </c>
      <c r="C27" s="144">
        <f t="shared" si="12"/>
        <v>688.19999999999993</v>
      </c>
      <c r="D27" s="144">
        <f t="shared" si="13"/>
        <v>917.6</v>
      </c>
      <c r="E27" s="144">
        <f t="shared" si="14"/>
        <v>1147</v>
      </c>
      <c r="F27" s="144">
        <f t="shared" si="15"/>
        <v>1376.3999999999999</v>
      </c>
      <c r="G27" s="144">
        <f t="shared" si="16"/>
        <v>1605.8</v>
      </c>
      <c r="H27" s="144">
        <f t="shared" si="17"/>
        <v>1835.2</v>
      </c>
      <c r="I27" s="144">
        <f t="shared" si="18"/>
        <v>2064.6</v>
      </c>
      <c r="J27" s="439">
        <v>2294</v>
      </c>
      <c r="K27" s="144">
        <f t="shared" si="19"/>
        <v>2523.4</v>
      </c>
      <c r="L27" s="144">
        <f t="shared" si="8"/>
        <v>2752.7999999999997</v>
      </c>
      <c r="M27" s="144">
        <f t="shared" si="9"/>
        <v>2982.2000000000003</v>
      </c>
      <c r="N27" s="145">
        <f t="shared" si="10"/>
        <v>3211.6</v>
      </c>
      <c r="O27" s="145">
        <f t="shared" si="11"/>
        <v>3441</v>
      </c>
      <c r="P27" s="157">
        <v>180</v>
      </c>
      <c r="Q27" s="158">
        <v>220</v>
      </c>
      <c r="R27" s="10"/>
    </row>
    <row r="28" spans="1:18" ht="15" customHeight="1">
      <c r="A28" s="553"/>
      <c r="B28" s="548" t="s">
        <v>289</v>
      </c>
      <c r="C28" s="550">
        <f>J28*0.3</f>
        <v>688.19999999999993</v>
      </c>
      <c r="D28" s="550">
        <f>J28*0.4</f>
        <v>917.6</v>
      </c>
      <c r="E28" s="550">
        <f t="shared" si="14"/>
        <v>1147</v>
      </c>
      <c r="F28" s="550">
        <f t="shared" si="15"/>
        <v>1376.3999999999999</v>
      </c>
      <c r="G28" s="550">
        <f t="shared" si="16"/>
        <v>1605.8</v>
      </c>
      <c r="H28" s="550">
        <f t="shared" si="17"/>
        <v>1835.2</v>
      </c>
      <c r="I28" s="550">
        <f>J28*0.9</f>
        <v>2064.6</v>
      </c>
      <c r="J28" s="574">
        <v>2294</v>
      </c>
      <c r="K28" s="550">
        <f t="shared" si="19"/>
        <v>2523.4</v>
      </c>
      <c r="L28" s="550">
        <f t="shared" si="8"/>
        <v>2752.7999999999997</v>
      </c>
      <c r="M28" s="550">
        <f t="shared" si="9"/>
        <v>2982.2000000000003</v>
      </c>
      <c r="N28" s="550">
        <f t="shared" si="10"/>
        <v>3211.6</v>
      </c>
      <c r="O28" s="554">
        <f t="shared" si="11"/>
        <v>3441</v>
      </c>
      <c r="P28" s="556">
        <v>180</v>
      </c>
      <c r="Q28" s="558">
        <v>215</v>
      </c>
      <c r="R28" s="10"/>
    </row>
    <row r="29" spans="1:18" ht="15" customHeight="1">
      <c r="A29" s="553"/>
      <c r="B29" s="549"/>
      <c r="C29" s="551"/>
      <c r="D29" s="551"/>
      <c r="E29" s="551"/>
      <c r="F29" s="551"/>
      <c r="G29" s="551"/>
      <c r="H29" s="551"/>
      <c r="I29" s="551"/>
      <c r="J29" s="575"/>
      <c r="K29" s="551"/>
      <c r="L29" s="551"/>
      <c r="M29" s="551"/>
      <c r="N29" s="551"/>
      <c r="O29" s="555"/>
      <c r="P29" s="557"/>
      <c r="Q29" s="559"/>
      <c r="R29" s="10"/>
    </row>
    <row r="30" spans="1:18" ht="31.5">
      <c r="A30" s="553"/>
      <c r="B30" s="160" t="s">
        <v>127</v>
      </c>
      <c r="C30" s="144">
        <f t="shared" ref="C30:C55" si="20">J30*0.3</f>
        <v>538.5</v>
      </c>
      <c r="D30" s="144">
        <f t="shared" ref="D30:D55" si="21">J30*0.4</f>
        <v>718</v>
      </c>
      <c r="E30" s="144">
        <f t="shared" si="14"/>
        <v>897.5</v>
      </c>
      <c r="F30" s="144">
        <f t="shared" si="15"/>
        <v>1077</v>
      </c>
      <c r="G30" s="144">
        <f t="shared" si="16"/>
        <v>1256.5</v>
      </c>
      <c r="H30" s="144">
        <f t="shared" si="17"/>
        <v>1436</v>
      </c>
      <c r="I30" s="144">
        <f t="shared" si="18"/>
        <v>1615.5</v>
      </c>
      <c r="J30" s="439">
        <v>1795</v>
      </c>
      <c r="K30" s="144">
        <f t="shared" si="19"/>
        <v>1974.5000000000002</v>
      </c>
      <c r="L30" s="161">
        <f t="shared" si="8"/>
        <v>2154</v>
      </c>
      <c r="M30" s="161">
        <f t="shared" si="9"/>
        <v>2333.5</v>
      </c>
      <c r="N30" s="162">
        <f t="shared" si="10"/>
        <v>2513</v>
      </c>
      <c r="O30" s="162">
        <f t="shared" si="11"/>
        <v>2692.5</v>
      </c>
      <c r="P30" s="146" t="s">
        <v>290</v>
      </c>
      <c r="Q30" s="147">
        <v>150</v>
      </c>
      <c r="R30" s="10"/>
    </row>
    <row r="31" spans="1:18" ht="31.5">
      <c r="A31" s="553"/>
      <c r="B31" s="484" t="s">
        <v>128</v>
      </c>
      <c r="C31" s="482">
        <f t="shared" si="20"/>
        <v>538.5</v>
      </c>
      <c r="D31" s="482">
        <f t="shared" si="21"/>
        <v>718</v>
      </c>
      <c r="E31" s="482">
        <f>J31*0.5</f>
        <v>897.5</v>
      </c>
      <c r="F31" s="482">
        <f>J31*0.6</f>
        <v>1077</v>
      </c>
      <c r="G31" s="482">
        <f>J31*0.7</f>
        <v>1256.5</v>
      </c>
      <c r="H31" s="482">
        <f>J31*0.8</f>
        <v>1436</v>
      </c>
      <c r="I31" s="485">
        <v>1170</v>
      </c>
      <c r="J31" s="497">
        <v>1795</v>
      </c>
      <c r="K31" s="498">
        <f t="shared" si="19"/>
        <v>1974.5000000000002</v>
      </c>
      <c r="L31" s="482">
        <f t="shared" si="8"/>
        <v>2154</v>
      </c>
      <c r="M31" s="482">
        <f t="shared" si="9"/>
        <v>2333.5</v>
      </c>
      <c r="N31" s="485">
        <f t="shared" si="10"/>
        <v>2513</v>
      </c>
      <c r="O31" s="485">
        <f t="shared" si="11"/>
        <v>2692.5</v>
      </c>
      <c r="P31" s="170" t="s">
        <v>290</v>
      </c>
      <c r="Q31" s="171">
        <v>150</v>
      </c>
      <c r="R31" s="10"/>
    </row>
    <row r="32" spans="1:18" ht="15.75">
      <c r="A32" s="568">
        <v>3</v>
      </c>
      <c r="B32" s="155" t="s">
        <v>5</v>
      </c>
      <c r="C32" s="488">
        <f t="shared" si="20"/>
        <v>833.1</v>
      </c>
      <c r="D32" s="488">
        <f t="shared" si="21"/>
        <v>1110.8</v>
      </c>
      <c r="E32" s="488">
        <f t="shared" si="14"/>
        <v>1388.5</v>
      </c>
      <c r="F32" s="488">
        <f t="shared" si="15"/>
        <v>1666.2</v>
      </c>
      <c r="G32" s="488">
        <f t="shared" si="16"/>
        <v>1943.8999999999999</v>
      </c>
      <c r="H32" s="488">
        <f t="shared" si="17"/>
        <v>2221.6</v>
      </c>
      <c r="I32" s="488">
        <f t="shared" si="18"/>
        <v>2499.3000000000002</v>
      </c>
      <c r="J32" s="439">
        <v>2777</v>
      </c>
      <c r="K32" s="488">
        <f t="shared" si="19"/>
        <v>3054.7000000000003</v>
      </c>
      <c r="L32" s="488">
        <f t="shared" si="8"/>
        <v>3332.4</v>
      </c>
      <c r="M32" s="488">
        <f t="shared" si="9"/>
        <v>3610.1</v>
      </c>
      <c r="N32" s="488">
        <f t="shared" si="10"/>
        <v>3887.7999999999997</v>
      </c>
      <c r="O32" s="488">
        <f t="shared" si="11"/>
        <v>4165.5</v>
      </c>
      <c r="P32" s="503">
        <v>180</v>
      </c>
      <c r="Q32" s="503">
        <v>180</v>
      </c>
      <c r="R32" s="10"/>
    </row>
    <row r="33" spans="1:18" ht="31.5">
      <c r="A33" s="568"/>
      <c r="B33" s="155" t="s">
        <v>291</v>
      </c>
      <c r="C33" s="488">
        <f t="shared" si="20"/>
        <v>833.1</v>
      </c>
      <c r="D33" s="488">
        <f t="shared" si="21"/>
        <v>1110.8</v>
      </c>
      <c r="E33" s="488">
        <f t="shared" si="14"/>
        <v>1388.5</v>
      </c>
      <c r="F33" s="488">
        <f t="shared" si="15"/>
        <v>1666.2</v>
      </c>
      <c r="G33" s="488">
        <f t="shared" si="16"/>
        <v>1943.8999999999999</v>
      </c>
      <c r="H33" s="488">
        <f t="shared" si="17"/>
        <v>2221.6</v>
      </c>
      <c r="I33" s="488">
        <f t="shared" si="18"/>
        <v>2499.3000000000002</v>
      </c>
      <c r="J33" s="439">
        <v>2777</v>
      </c>
      <c r="K33" s="488">
        <f t="shared" si="19"/>
        <v>3054.7000000000003</v>
      </c>
      <c r="L33" s="488">
        <f t="shared" si="8"/>
        <v>3332.4</v>
      </c>
      <c r="M33" s="488">
        <f t="shared" si="9"/>
        <v>3610.1</v>
      </c>
      <c r="N33" s="488">
        <f t="shared" si="10"/>
        <v>3887.7999999999997</v>
      </c>
      <c r="O33" s="488">
        <f t="shared" si="11"/>
        <v>4165.5</v>
      </c>
      <c r="P33" s="504">
        <v>190</v>
      </c>
      <c r="Q33" s="505">
        <v>190</v>
      </c>
      <c r="R33" s="10"/>
    </row>
    <row r="34" spans="1:18" ht="30.75">
      <c r="A34" s="568"/>
      <c r="B34" s="155" t="s">
        <v>292</v>
      </c>
      <c r="C34" s="488">
        <f t="shared" si="20"/>
        <v>833.1</v>
      </c>
      <c r="D34" s="488">
        <f t="shared" si="21"/>
        <v>1110.8</v>
      </c>
      <c r="E34" s="488">
        <f t="shared" si="14"/>
        <v>1388.5</v>
      </c>
      <c r="F34" s="488">
        <f t="shared" si="15"/>
        <v>1666.2</v>
      </c>
      <c r="G34" s="488">
        <f t="shared" si="16"/>
        <v>1943.8999999999999</v>
      </c>
      <c r="H34" s="488">
        <f t="shared" si="17"/>
        <v>2221.6</v>
      </c>
      <c r="I34" s="488">
        <f t="shared" si="18"/>
        <v>2499.3000000000002</v>
      </c>
      <c r="J34" s="439">
        <v>2777</v>
      </c>
      <c r="K34" s="488">
        <f t="shared" si="19"/>
        <v>3054.7000000000003</v>
      </c>
      <c r="L34" s="488">
        <f t="shared" si="8"/>
        <v>3332.4</v>
      </c>
      <c r="M34" s="488">
        <f t="shared" si="9"/>
        <v>3610.1</v>
      </c>
      <c r="N34" s="488">
        <f t="shared" si="10"/>
        <v>3887.7999999999997</v>
      </c>
      <c r="O34" s="488">
        <f t="shared" si="11"/>
        <v>4165.5</v>
      </c>
      <c r="P34" s="503">
        <v>150</v>
      </c>
      <c r="Q34" s="503" t="s">
        <v>290</v>
      </c>
      <c r="R34" s="10"/>
    </row>
    <row r="35" spans="1:18" ht="15.75">
      <c r="A35" s="568"/>
      <c r="B35" s="155" t="s">
        <v>293</v>
      </c>
      <c r="C35" s="488">
        <f t="shared" si="20"/>
        <v>833.1</v>
      </c>
      <c r="D35" s="488">
        <f t="shared" si="21"/>
        <v>1110.8</v>
      </c>
      <c r="E35" s="488">
        <f t="shared" si="14"/>
        <v>1388.5</v>
      </c>
      <c r="F35" s="488">
        <f t="shared" si="15"/>
        <v>1666.2</v>
      </c>
      <c r="G35" s="488">
        <f t="shared" si="16"/>
        <v>1943.8999999999999</v>
      </c>
      <c r="H35" s="488">
        <f t="shared" si="17"/>
        <v>2221.6</v>
      </c>
      <c r="I35" s="488">
        <f t="shared" si="18"/>
        <v>2499.3000000000002</v>
      </c>
      <c r="J35" s="439">
        <v>2777</v>
      </c>
      <c r="K35" s="488">
        <f t="shared" si="19"/>
        <v>3054.7000000000003</v>
      </c>
      <c r="L35" s="488">
        <f t="shared" si="8"/>
        <v>3332.4</v>
      </c>
      <c r="M35" s="488">
        <f t="shared" si="9"/>
        <v>3610.1</v>
      </c>
      <c r="N35" s="488">
        <f t="shared" si="10"/>
        <v>3887.7999999999997</v>
      </c>
      <c r="O35" s="488">
        <f t="shared" si="11"/>
        <v>4165.5</v>
      </c>
      <c r="P35" s="503">
        <v>180</v>
      </c>
      <c r="Q35" s="503">
        <v>180</v>
      </c>
      <c r="R35" s="10"/>
    </row>
    <row r="36" spans="1:18" ht="31.5">
      <c r="A36" s="568"/>
      <c r="B36" s="155" t="s">
        <v>294</v>
      </c>
      <c r="C36" s="488">
        <f t="shared" si="20"/>
        <v>654.29999999999995</v>
      </c>
      <c r="D36" s="488">
        <f t="shared" si="21"/>
        <v>872.40000000000009</v>
      </c>
      <c r="E36" s="488">
        <f t="shared" si="14"/>
        <v>1090.5</v>
      </c>
      <c r="F36" s="488">
        <f t="shared" si="15"/>
        <v>1308.5999999999999</v>
      </c>
      <c r="G36" s="488">
        <f t="shared" si="16"/>
        <v>1526.6999999999998</v>
      </c>
      <c r="H36" s="488">
        <f t="shared" si="17"/>
        <v>1744.8000000000002</v>
      </c>
      <c r="I36" s="488">
        <f t="shared" si="18"/>
        <v>1962.9</v>
      </c>
      <c r="J36" s="439">
        <v>2181</v>
      </c>
      <c r="K36" s="488">
        <f t="shared" si="19"/>
        <v>2399.1000000000004</v>
      </c>
      <c r="L36" s="488">
        <f t="shared" si="8"/>
        <v>2617.1999999999998</v>
      </c>
      <c r="M36" s="488">
        <f t="shared" si="9"/>
        <v>2835.3</v>
      </c>
      <c r="N36" s="488">
        <f t="shared" si="10"/>
        <v>3053.3999999999996</v>
      </c>
      <c r="O36" s="488">
        <f t="shared" si="11"/>
        <v>3271.5</v>
      </c>
      <c r="P36" s="504" t="s">
        <v>290</v>
      </c>
      <c r="Q36" s="505">
        <v>220</v>
      </c>
      <c r="R36" s="10"/>
    </row>
    <row r="37" spans="1:18" ht="31.5">
      <c r="A37" s="568"/>
      <c r="B37" s="155" t="s">
        <v>295</v>
      </c>
      <c r="C37" s="488">
        <f t="shared" si="20"/>
        <v>654.29999999999995</v>
      </c>
      <c r="D37" s="488">
        <f t="shared" si="21"/>
        <v>872.40000000000009</v>
      </c>
      <c r="E37" s="488">
        <f t="shared" si="14"/>
        <v>1090.5</v>
      </c>
      <c r="F37" s="488">
        <f t="shared" si="15"/>
        <v>1308.5999999999999</v>
      </c>
      <c r="G37" s="488">
        <f t="shared" si="16"/>
        <v>1526.6999999999998</v>
      </c>
      <c r="H37" s="488">
        <f t="shared" si="17"/>
        <v>1744.8000000000002</v>
      </c>
      <c r="I37" s="488">
        <f t="shared" si="18"/>
        <v>1962.9</v>
      </c>
      <c r="J37" s="439">
        <v>2181</v>
      </c>
      <c r="K37" s="488">
        <f t="shared" si="19"/>
        <v>2399.1000000000004</v>
      </c>
      <c r="L37" s="488">
        <f t="shared" si="8"/>
        <v>2617.1999999999998</v>
      </c>
      <c r="M37" s="488">
        <f t="shared" si="9"/>
        <v>2835.3</v>
      </c>
      <c r="N37" s="488">
        <f t="shared" si="10"/>
        <v>3053.3999999999996</v>
      </c>
      <c r="O37" s="488">
        <f t="shared" si="11"/>
        <v>3271.5</v>
      </c>
      <c r="P37" s="504" t="s">
        <v>290</v>
      </c>
      <c r="Q37" s="505">
        <v>220</v>
      </c>
      <c r="R37" s="10"/>
    </row>
    <row r="38" spans="1:18" ht="31.5">
      <c r="A38" s="568"/>
      <c r="B38" s="155" t="s">
        <v>296</v>
      </c>
      <c r="C38" s="488">
        <f t="shared" si="20"/>
        <v>833.1</v>
      </c>
      <c r="D38" s="488">
        <f t="shared" si="21"/>
        <v>1110.8</v>
      </c>
      <c r="E38" s="488">
        <f t="shared" si="14"/>
        <v>1388.5</v>
      </c>
      <c r="F38" s="488">
        <f t="shared" si="15"/>
        <v>1666.2</v>
      </c>
      <c r="G38" s="488">
        <f t="shared" si="16"/>
        <v>1943.8999999999999</v>
      </c>
      <c r="H38" s="488">
        <f t="shared" si="17"/>
        <v>2221.6</v>
      </c>
      <c r="I38" s="488">
        <f t="shared" si="18"/>
        <v>2499.3000000000002</v>
      </c>
      <c r="J38" s="439">
        <v>2777</v>
      </c>
      <c r="K38" s="488">
        <f t="shared" si="19"/>
        <v>3054.7000000000003</v>
      </c>
      <c r="L38" s="488">
        <f t="shared" si="8"/>
        <v>3332.4</v>
      </c>
      <c r="M38" s="488">
        <f t="shared" si="9"/>
        <v>3610.1</v>
      </c>
      <c r="N38" s="488">
        <f t="shared" si="10"/>
        <v>3887.7999999999997</v>
      </c>
      <c r="O38" s="488">
        <f t="shared" si="11"/>
        <v>4165.5</v>
      </c>
      <c r="P38" s="504">
        <v>190</v>
      </c>
      <c r="Q38" s="505" t="s">
        <v>290</v>
      </c>
      <c r="R38" s="10"/>
    </row>
    <row r="39" spans="1:18" ht="15.75">
      <c r="A39" s="568"/>
      <c r="B39" s="155" t="s">
        <v>297</v>
      </c>
      <c r="C39" s="488">
        <f t="shared" si="20"/>
        <v>833.1</v>
      </c>
      <c r="D39" s="488">
        <f t="shared" si="21"/>
        <v>1110.8</v>
      </c>
      <c r="E39" s="488">
        <f t="shared" si="14"/>
        <v>1388.5</v>
      </c>
      <c r="F39" s="488">
        <f t="shared" si="15"/>
        <v>1666.2</v>
      </c>
      <c r="G39" s="488">
        <f t="shared" si="16"/>
        <v>1943.8999999999999</v>
      </c>
      <c r="H39" s="488">
        <f t="shared" si="17"/>
        <v>2221.6</v>
      </c>
      <c r="I39" s="488">
        <f t="shared" si="18"/>
        <v>2499.3000000000002</v>
      </c>
      <c r="J39" s="439">
        <v>2777</v>
      </c>
      <c r="K39" s="488">
        <f t="shared" si="19"/>
        <v>3054.7000000000003</v>
      </c>
      <c r="L39" s="488">
        <f t="shared" si="8"/>
        <v>3332.4</v>
      </c>
      <c r="M39" s="488">
        <f t="shared" si="9"/>
        <v>3610.1</v>
      </c>
      <c r="N39" s="488">
        <f t="shared" si="10"/>
        <v>3887.7999999999997</v>
      </c>
      <c r="O39" s="488">
        <f t="shared" si="11"/>
        <v>4165.5</v>
      </c>
      <c r="P39" s="504">
        <v>190</v>
      </c>
      <c r="Q39" s="505">
        <v>220</v>
      </c>
      <c r="R39" s="10"/>
    </row>
    <row r="40" spans="1:18" ht="15.75">
      <c r="A40" s="568"/>
      <c r="B40" s="155" t="s">
        <v>298</v>
      </c>
      <c r="C40" s="488">
        <f t="shared" si="20"/>
        <v>833.1</v>
      </c>
      <c r="D40" s="488">
        <f t="shared" si="21"/>
        <v>1110.8</v>
      </c>
      <c r="E40" s="488">
        <f t="shared" si="14"/>
        <v>1388.5</v>
      </c>
      <c r="F40" s="488">
        <f t="shared" si="15"/>
        <v>1666.2</v>
      </c>
      <c r="G40" s="488">
        <f t="shared" si="16"/>
        <v>1943.8999999999999</v>
      </c>
      <c r="H40" s="488">
        <f t="shared" si="17"/>
        <v>2221.6</v>
      </c>
      <c r="I40" s="488">
        <f t="shared" si="18"/>
        <v>2499.3000000000002</v>
      </c>
      <c r="J40" s="439">
        <v>2777</v>
      </c>
      <c r="K40" s="488">
        <f t="shared" si="19"/>
        <v>3054.7000000000003</v>
      </c>
      <c r="L40" s="488">
        <f t="shared" si="8"/>
        <v>3332.4</v>
      </c>
      <c r="M40" s="488">
        <f t="shared" si="9"/>
        <v>3610.1</v>
      </c>
      <c r="N40" s="488">
        <f t="shared" si="10"/>
        <v>3887.7999999999997</v>
      </c>
      <c r="O40" s="488">
        <f t="shared" si="11"/>
        <v>4165.5</v>
      </c>
      <c r="P40" s="503">
        <v>170</v>
      </c>
      <c r="Q40" s="503">
        <v>180</v>
      </c>
      <c r="R40" s="10"/>
    </row>
    <row r="41" spans="1:18" ht="31.5">
      <c r="A41" s="568"/>
      <c r="B41" s="155" t="s">
        <v>299</v>
      </c>
      <c r="C41" s="488">
        <f t="shared" si="20"/>
        <v>833.1</v>
      </c>
      <c r="D41" s="488">
        <f t="shared" si="21"/>
        <v>1110.8</v>
      </c>
      <c r="E41" s="488">
        <f t="shared" si="14"/>
        <v>1388.5</v>
      </c>
      <c r="F41" s="488">
        <f t="shared" si="15"/>
        <v>1666.2</v>
      </c>
      <c r="G41" s="488">
        <f t="shared" si="16"/>
        <v>1943.8999999999999</v>
      </c>
      <c r="H41" s="488">
        <f t="shared" si="17"/>
        <v>2221.6</v>
      </c>
      <c r="I41" s="488">
        <f t="shared" si="18"/>
        <v>2499.3000000000002</v>
      </c>
      <c r="J41" s="439">
        <v>2777</v>
      </c>
      <c r="K41" s="488">
        <f t="shared" si="19"/>
        <v>3054.7000000000003</v>
      </c>
      <c r="L41" s="488">
        <f t="shared" si="8"/>
        <v>3332.4</v>
      </c>
      <c r="M41" s="488">
        <f t="shared" si="9"/>
        <v>3610.1</v>
      </c>
      <c r="N41" s="488">
        <f t="shared" si="10"/>
        <v>3887.7999999999997</v>
      </c>
      <c r="O41" s="488">
        <f t="shared" si="11"/>
        <v>4165.5</v>
      </c>
      <c r="P41" s="504">
        <v>180</v>
      </c>
      <c r="Q41" s="504" t="s">
        <v>290</v>
      </c>
      <c r="R41" s="10"/>
    </row>
    <row r="42" spans="1:18" ht="15.75">
      <c r="A42" s="568"/>
      <c r="B42" s="155" t="s">
        <v>129</v>
      </c>
      <c r="C42" s="488">
        <f t="shared" si="20"/>
        <v>833.1</v>
      </c>
      <c r="D42" s="488">
        <f t="shared" si="21"/>
        <v>1110.8</v>
      </c>
      <c r="E42" s="488">
        <f t="shared" si="14"/>
        <v>1388.5</v>
      </c>
      <c r="F42" s="488">
        <f t="shared" si="15"/>
        <v>1666.2</v>
      </c>
      <c r="G42" s="488">
        <f t="shared" si="16"/>
        <v>1943.8999999999999</v>
      </c>
      <c r="H42" s="488">
        <f t="shared" si="17"/>
        <v>2221.6</v>
      </c>
      <c r="I42" s="488">
        <f t="shared" si="18"/>
        <v>2499.3000000000002</v>
      </c>
      <c r="J42" s="439">
        <v>2777</v>
      </c>
      <c r="K42" s="488">
        <f t="shared" si="19"/>
        <v>3054.7000000000003</v>
      </c>
      <c r="L42" s="488">
        <f t="shared" si="8"/>
        <v>3332.4</v>
      </c>
      <c r="M42" s="488">
        <f t="shared" si="9"/>
        <v>3610.1</v>
      </c>
      <c r="N42" s="488">
        <f t="shared" si="10"/>
        <v>3887.7999999999997</v>
      </c>
      <c r="O42" s="488">
        <f t="shared" si="11"/>
        <v>4165.5</v>
      </c>
      <c r="P42" s="505">
        <v>180</v>
      </c>
      <c r="Q42" s="505">
        <v>180</v>
      </c>
      <c r="R42" s="10"/>
    </row>
    <row r="43" spans="1:18" ht="15.75">
      <c r="A43" s="576">
        <v>4</v>
      </c>
      <c r="B43" s="155" t="s">
        <v>130</v>
      </c>
      <c r="C43" s="488">
        <f t="shared" si="20"/>
        <v>893.1</v>
      </c>
      <c r="D43" s="488">
        <f t="shared" si="21"/>
        <v>1190.8</v>
      </c>
      <c r="E43" s="488">
        <f t="shared" si="14"/>
        <v>1488.5</v>
      </c>
      <c r="F43" s="488">
        <f t="shared" si="15"/>
        <v>1786.2</v>
      </c>
      <c r="G43" s="488">
        <f t="shared" si="16"/>
        <v>2083.9</v>
      </c>
      <c r="H43" s="488">
        <f t="shared" si="17"/>
        <v>2381.6</v>
      </c>
      <c r="I43" s="488">
        <f>J43*0.9</f>
        <v>2679.3</v>
      </c>
      <c r="J43" s="439">
        <v>2977</v>
      </c>
      <c r="K43" s="488">
        <f t="shared" si="19"/>
        <v>3274.7000000000003</v>
      </c>
      <c r="L43" s="488">
        <f t="shared" si="8"/>
        <v>3572.4</v>
      </c>
      <c r="M43" s="488">
        <f t="shared" si="9"/>
        <v>3870.1</v>
      </c>
      <c r="N43" s="488">
        <f t="shared" si="10"/>
        <v>4167.8</v>
      </c>
      <c r="O43" s="488">
        <f t="shared" si="11"/>
        <v>4465.5</v>
      </c>
      <c r="P43" s="505">
        <v>180</v>
      </c>
      <c r="Q43" s="505">
        <v>180</v>
      </c>
      <c r="R43" s="10"/>
    </row>
    <row r="44" spans="1:18" ht="15.75">
      <c r="A44" s="576"/>
      <c r="B44" s="19" t="s">
        <v>300</v>
      </c>
      <c r="C44" s="488">
        <f t="shared" si="20"/>
        <v>893.1</v>
      </c>
      <c r="D44" s="488">
        <f t="shared" si="21"/>
        <v>1190.8</v>
      </c>
      <c r="E44" s="488">
        <f t="shared" si="14"/>
        <v>1488.5</v>
      </c>
      <c r="F44" s="488">
        <f t="shared" si="15"/>
        <v>1786.2</v>
      </c>
      <c r="G44" s="488">
        <f t="shared" si="16"/>
        <v>2083.9</v>
      </c>
      <c r="H44" s="488">
        <f t="shared" si="17"/>
        <v>2381.6</v>
      </c>
      <c r="I44" s="488">
        <f t="shared" ref="I44:I47" si="22">J44*0.9</f>
        <v>2679.3</v>
      </c>
      <c r="J44" s="439">
        <v>2977</v>
      </c>
      <c r="K44" s="488">
        <f t="shared" si="19"/>
        <v>3274.7000000000003</v>
      </c>
      <c r="L44" s="488">
        <f t="shared" si="8"/>
        <v>3572.4</v>
      </c>
      <c r="M44" s="488">
        <f t="shared" si="9"/>
        <v>3870.1</v>
      </c>
      <c r="N44" s="488">
        <f t="shared" si="10"/>
        <v>4167.8</v>
      </c>
      <c r="O44" s="488">
        <f t="shared" si="11"/>
        <v>4465.5</v>
      </c>
      <c r="P44" s="505">
        <v>180</v>
      </c>
      <c r="Q44" s="506">
        <v>220</v>
      </c>
      <c r="R44" s="10"/>
    </row>
    <row r="45" spans="1:18" ht="15.75">
      <c r="A45" s="576"/>
      <c r="B45" s="155" t="s">
        <v>301</v>
      </c>
      <c r="C45" s="488">
        <f t="shared" si="20"/>
        <v>893.1</v>
      </c>
      <c r="D45" s="488">
        <f t="shared" si="21"/>
        <v>1190.8</v>
      </c>
      <c r="E45" s="488">
        <f t="shared" si="14"/>
        <v>1488.5</v>
      </c>
      <c r="F45" s="488">
        <f t="shared" si="15"/>
        <v>1786.2</v>
      </c>
      <c r="G45" s="488">
        <f t="shared" si="16"/>
        <v>2083.9</v>
      </c>
      <c r="H45" s="488">
        <f t="shared" si="17"/>
        <v>2381.6</v>
      </c>
      <c r="I45" s="488">
        <f t="shared" si="22"/>
        <v>2679.3</v>
      </c>
      <c r="J45" s="439">
        <v>2977</v>
      </c>
      <c r="K45" s="488">
        <f t="shared" si="19"/>
        <v>3274.7000000000003</v>
      </c>
      <c r="L45" s="488">
        <f t="shared" si="8"/>
        <v>3572.4</v>
      </c>
      <c r="M45" s="488">
        <f t="shared" si="9"/>
        <v>3870.1</v>
      </c>
      <c r="N45" s="488">
        <f t="shared" si="10"/>
        <v>4167.8</v>
      </c>
      <c r="O45" s="488">
        <f t="shared" si="11"/>
        <v>4465.5</v>
      </c>
      <c r="P45" s="505">
        <v>180</v>
      </c>
      <c r="Q45" s="505">
        <v>180</v>
      </c>
      <c r="R45" s="10"/>
    </row>
    <row r="46" spans="1:18" ht="15.75">
      <c r="A46" s="576"/>
      <c r="B46" s="19" t="s">
        <v>302</v>
      </c>
      <c r="C46" s="488">
        <f t="shared" si="20"/>
        <v>893.1</v>
      </c>
      <c r="D46" s="488">
        <f t="shared" si="21"/>
        <v>1190.8</v>
      </c>
      <c r="E46" s="488">
        <f t="shared" si="14"/>
        <v>1488.5</v>
      </c>
      <c r="F46" s="488">
        <f t="shared" si="15"/>
        <v>1786.2</v>
      </c>
      <c r="G46" s="488">
        <f t="shared" si="16"/>
        <v>2083.9</v>
      </c>
      <c r="H46" s="488">
        <f t="shared" si="17"/>
        <v>2381.6</v>
      </c>
      <c r="I46" s="488">
        <f t="shared" si="22"/>
        <v>2679.3</v>
      </c>
      <c r="J46" s="439">
        <v>2977</v>
      </c>
      <c r="K46" s="488">
        <f t="shared" si="19"/>
        <v>3274.7000000000003</v>
      </c>
      <c r="L46" s="488">
        <f t="shared" si="8"/>
        <v>3572.4</v>
      </c>
      <c r="M46" s="488">
        <f t="shared" si="9"/>
        <v>3870.1</v>
      </c>
      <c r="N46" s="488">
        <f t="shared" si="10"/>
        <v>4167.8</v>
      </c>
      <c r="O46" s="488">
        <f t="shared" si="11"/>
        <v>4465.5</v>
      </c>
      <c r="P46" s="505">
        <v>180</v>
      </c>
      <c r="Q46" s="506">
        <v>220</v>
      </c>
      <c r="R46" s="10"/>
    </row>
    <row r="47" spans="1:18" ht="15.75">
      <c r="A47" s="576"/>
      <c r="B47" s="155" t="s">
        <v>131</v>
      </c>
      <c r="C47" s="488">
        <f t="shared" si="20"/>
        <v>893.1</v>
      </c>
      <c r="D47" s="488">
        <f t="shared" si="21"/>
        <v>1190.8</v>
      </c>
      <c r="E47" s="488">
        <f t="shared" si="14"/>
        <v>1488.5</v>
      </c>
      <c r="F47" s="488">
        <f t="shared" si="15"/>
        <v>1786.2</v>
      </c>
      <c r="G47" s="488">
        <f t="shared" si="16"/>
        <v>2083.9</v>
      </c>
      <c r="H47" s="488">
        <f t="shared" si="17"/>
        <v>2381.6</v>
      </c>
      <c r="I47" s="488">
        <f t="shared" si="22"/>
        <v>2679.3</v>
      </c>
      <c r="J47" s="439">
        <v>2977</v>
      </c>
      <c r="K47" s="488">
        <f t="shared" si="19"/>
        <v>3274.7000000000003</v>
      </c>
      <c r="L47" s="488">
        <f t="shared" si="8"/>
        <v>3572.4</v>
      </c>
      <c r="M47" s="488">
        <f t="shared" si="9"/>
        <v>3870.1</v>
      </c>
      <c r="N47" s="488">
        <f t="shared" si="10"/>
        <v>4167.8</v>
      </c>
      <c r="O47" s="488">
        <f t="shared" si="11"/>
        <v>4465.5</v>
      </c>
      <c r="P47" s="505">
        <v>180</v>
      </c>
      <c r="Q47" s="505">
        <v>180</v>
      </c>
      <c r="R47" s="10"/>
    </row>
    <row r="48" spans="1:18" ht="15.75">
      <c r="A48" s="576"/>
      <c r="B48" s="19" t="s">
        <v>303</v>
      </c>
      <c r="C48" s="488">
        <f t="shared" si="20"/>
        <v>893.1</v>
      </c>
      <c r="D48" s="488">
        <f t="shared" si="21"/>
        <v>1190.8</v>
      </c>
      <c r="E48" s="488">
        <f t="shared" si="14"/>
        <v>1488.5</v>
      </c>
      <c r="F48" s="488">
        <f t="shared" si="15"/>
        <v>1786.2</v>
      </c>
      <c r="G48" s="488">
        <f t="shared" si="16"/>
        <v>2083.9</v>
      </c>
      <c r="H48" s="488">
        <f t="shared" si="17"/>
        <v>2381.6</v>
      </c>
      <c r="I48" s="488">
        <f t="shared" si="18"/>
        <v>2679.3</v>
      </c>
      <c r="J48" s="439">
        <v>2977</v>
      </c>
      <c r="K48" s="488">
        <f t="shared" si="19"/>
        <v>3274.7000000000003</v>
      </c>
      <c r="L48" s="488">
        <f t="shared" si="8"/>
        <v>3572.4</v>
      </c>
      <c r="M48" s="488">
        <f t="shared" si="9"/>
        <v>3870.1</v>
      </c>
      <c r="N48" s="488">
        <f t="shared" si="10"/>
        <v>4167.8</v>
      </c>
      <c r="O48" s="488">
        <f t="shared" si="11"/>
        <v>4465.5</v>
      </c>
      <c r="P48" s="505">
        <v>180</v>
      </c>
      <c r="Q48" s="506">
        <v>215</v>
      </c>
      <c r="R48" s="10"/>
    </row>
    <row r="49" spans="1:18" ht="15.75">
      <c r="A49" s="576"/>
      <c r="B49" s="155" t="s">
        <v>132</v>
      </c>
      <c r="C49" s="488">
        <f t="shared" si="20"/>
        <v>893.1</v>
      </c>
      <c r="D49" s="488">
        <f t="shared" si="21"/>
        <v>1190.8</v>
      </c>
      <c r="E49" s="488">
        <f t="shared" si="14"/>
        <v>1488.5</v>
      </c>
      <c r="F49" s="488">
        <f t="shared" si="15"/>
        <v>1786.2</v>
      </c>
      <c r="G49" s="488">
        <f t="shared" si="16"/>
        <v>2083.9</v>
      </c>
      <c r="H49" s="488">
        <f t="shared" si="17"/>
        <v>2381.6</v>
      </c>
      <c r="I49" s="488">
        <f t="shared" si="18"/>
        <v>2679.3</v>
      </c>
      <c r="J49" s="439">
        <v>2977</v>
      </c>
      <c r="K49" s="488">
        <f t="shared" si="19"/>
        <v>3274.7000000000003</v>
      </c>
      <c r="L49" s="488">
        <f t="shared" si="8"/>
        <v>3572.4</v>
      </c>
      <c r="M49" s="488">
        <f t="shared" si="9"/>
        <v>3870.1</v>
      </c>
      <c r="N49" s="488">
        <f t="shared" si="10"/>
        <v>4167.8</v>
      </c>
      <c r="O49" s="488">
        <f t="shared" si="11"/>
        <v>4465.5</v>
      </c>
      <c r="P49" s="505">
        <v>180</v>
      </c>
      <c r="Q49" s="505">
        <v>180</v>
      </c>
      <c r="R49" s="62"/>
    </row>
    <row r="50" spans="1:18" ht="15.75">
      <c r="A50" s="576"/>
      <c r="B50" s="155" t="s">
        <v>304</v>
      </c>
      <c r="C50" s="488">
        <f t="shared" si="20"/>
        <v>893.1</v>
      </c>
      <c r="D50" s="488">
        <f t="shared" si="21"/>
        <v>1190.8</v>
      </c>
      <c r="E50" s="488">
        <f t="shared" si="14"/>
        <v>1488.5</v>
      </c>
      <c r="F50" s="488">
        <f t="shared" si="15"/>
        <v>1786.2</v>
      </c>
      <c r="G50" s="488">
        <f t="shared" si="16"/>
        <v>2083.9</v>
      </c>
      <c r="H50" s="488">
        <f t="shared" si="17"/>
        <v>2381.6</v>
      </c>
      <c r="I50" s="488">
        <f t="shared" si="18"/>
        <v>2679.3</v>
      </c>
      <c r="J50" s="439">
        <v>2977</v>
      </c>
      <c r="K50" s="488">
        <f t="shared" si="19"/>
        <v>3274.7000000000003</v>
      </c>
      <c r="L50" s="488">
        <f t="shared" si="8"/>
        <v>3572.4</v>
      </c>
      <c r="M50" s="488">
        <f t="shared" si="9"/>
        <v>3870.1</v>
      </c>
      <c r="N50" s="488">
        <f t="shared" si="10"/>
        <v>4167.8</v>
      </c>
      <c r="O50" s="488">
        <f t="shared" si="11"/>
        <v>4465.5</v>
      </c>
      <c r="P50" s="503">
        <v>180</v>
      </c>
      <c r="Q50" s="503">
        <v>220</v>
      </c>
      <c r="R50" s="61"/>
    </row>
    <row r="51" spans="1:18" ht="15.75">
      <c r="A51" s="576"/>
      <c r="B51" s="155" t="s">
        <v>133</v>
      </c>
      <c r="C51" s="488">
        <f t="shared" si="20"/>
        <v>893.1</v>
      </c>
      <c r="D51" s="488">
        <f t="shared" si="21"/>
        <v>1190.8</v>
      </c>
      <c r="E51" s="488">
        <f t="shared" si="14"/>
        <v>1488.5</v>
      </c>
      <c r="F51" s="488">
        <f t="shared" si="15"/>
        <v>1786.2</v>
      </c>
      <c r="G51" s="488">
        <f t="shared" si="16"/>
        <v>2083.9</v>
      </c>
      <c r="H51" s="488">
        <f t="shared" si="17"/>
        <v>2381.6</v>
      </c>
      <c r="I51" s="488">
        <f t="shared" si="18"/>
        <v>2679.3</v>
      </c>
      <c r="J51" s="439">
        <v>2977</v>
      </c>
      <c r="K51" s="488">
        <f t="shared" si="19"/>
        <v>3274.7000000000003</v>
      </c>
      <c r="L51" s="488">
        <f t="shared" si="8"/>
        <v>3572.4</v>
      </c>
      <c r="M51" s="488">
        <f t="shared" si="9"/>
        <v>3870.1</v>
      </c>
      <c r="N51" s="488">
        <f t="shared" si="10"/>
        <v>4167.8</v>
      </c>
      <c r="O51" s="488">
        <f t="shared" si="11"/>
        <v>4465.5</v>
      </c>
      <c r="P51" s="505">
        <v>180</v>
      </c>
      <c r="Q51" s="505">
        <v>180</v>
      </c>
      <c r="R51" s="10"/>
    </row>
    <row r="52" spans="1:18" ht="15.75">
      <c r="A52" s="576"/>
      <c r="B52" s="19" t="s">
        <v>305</v>
      </c>
      <c r="C52" s="488">
        <f t="shared" si="20"/>
        <v>893.1</v>
      </c>
      <c r="D52" s="488">
        <f t="shared" si="21"/>
        <v>1190.8</v>
      </c>
      <c r="E52" s="488">
        <f t="shared" si="14"/>
        <v>1488.5</v>
      </c>
      <c r="F52" s="488">
        <f t="shared" si="15"/>
        <v>1786.2</v>
      </c>
      <c r="G52" s="488">
        <f t="shared" si="16"/>
        <v>2083.9</v>
      </c>
      <c r="H52" s="488">
        <f t="shared" si="17"/>
        <v>2381.6</v>
      </c>
      <c r="I52" s="488">
        <f t="shared" si="18"/>
        <v>2679.3</v>
      </c>
      <c r="J52" s="439">
        <v>2977</v>
      </c>
      <c r="K52" s="488">
        <f t="shared" si="19"/>
        <v>3274.7000000000003</v>
      </c>
      <c r="L52" s="488">
        <f t="shared" si="8"/>
        <v>3572.4</v>
      </c>
      <c r="M52" s="488">
        <f t="shared" si="9"/>
        <v>3870.1</v>
      </c>
      <c r="N52" s="488">
        <f t="shared" si="10"/>
        <v>4167.8</v>
      </c>
      <c r="O52" s="488">
        <f t="shared" si="11"/>
        <v>4465.5</v>
      </c>
      <c r="P52" s="571">
        <v>150</v>
      </c>
      <c r="Q52" s="571">
        <v>185</v>
      </c>
      <c r="R52" s="10"/>
    </row>
    <row r="53" spans="1:18" ht="31.5">
      <c r="A53" s="576"/>
      <c r="B53" s="19" t="s">
        <v>306</v>
      </c>
      <c r="C53" s="488">
        <f t="shared" si="20"/>
        <v>893.1</v>
      </c>
      <c r="D53" s="488">
        <f t="shared" si="21"/>
        <v>1190.8</v>
      </c>
      <c r="E53" s="488">
        <f t="shared" si="14"/>
        <v>1488.5</v>
      </c>
      <c r="F53" s="488">
        <f t="shared" si="15"/>
        <v>1786.2</v>
      </c>
      <c r="G53" s="488">
        <f t="shared" si="16"/>
        <v>2083.9</v>
      </c>
      <c r="H53" s="488">
        <f t="shared" si="17"/>
        <v>2381.6</v>
      </c>
      <c r="I53" s="488">
        <f t="shared" si="18"/>
        <v>2679.3</v>
      </c>
      <c r="J53" s="439">
        <v>2977</v>
      </c>
      <c r="K53" s="488">
        <f t="shared" si="19"/>
        <v>3274.7000000000003</v>
      </c>
      <c r="L53" s="488">
        <f t="shared" si="8"/>
        <v>3572.4</v>
      </c>
      <c r="M53" s="488">
        <f t="shared" si="9"/>
        <v>3870.1</v>
      </c>
      <c r="N53" s="488">
        <f t="shared" si="10"/>
        <v>4167.8</v>
      </c>
      <c r="O53" s="488">
        <f t="shared" si="11"/>
        <v>4465.5</v>
      </c>
      <c r="P53" s="571">
        <v>150</v>
      </c>
      <c r="Q53" s="571">
        <v>150</v>
      </c>
      <c r="R53" s="10"/>
    </row>
    <row r="54" spans="1:18" ht="15.75">
      <c r="A54" s="576"/>
      <c r="B54" s="155" t="s">
        <v>134</v>
      </c>
      <c r="C54" s="488">
        <f t="shared" si="20"/>
        <v>893.1</v>
      </c>
      <c r="D54" s="488">
        <f t="shared" si="21"/>
        <v>1190.8</v>
      </c>
      <c r="E54" s="488">
        <f t="shared" si="14"/>
        <v>1488.5</v>
      </c>
      <c r="F54" s="488">
        <f t="shared" si="15"/>
        <v>1786.2</v>
      </c>
      <c r="G54" s="488">
        <f t="shared" si="16"/>
        <v>2083.9</v>
      </c>
      <c r="H54" s="488">
        <f t="shared" si="17"/>
        <v>2381.6</v>
      </c>
      <c r="I54" s="488">
        <f t="shared" si="18"/>
        <v>2679.3</v>
      </c>
      <c r="J54" s="439">
        <v>2977</v>
      </c>
      <c r="K54" s="488">
        <f t="shared" si="19"/>
        <v>3274.7000000000003</v>
      </c>
      <c r="L54" s="488">
        <f t="shared" si="8"/>
        <v>3572.4</v>
      </c>
      <c r="M54" s="488">
        <f t="shared" si="9"/>
        <v>3870.1</v>
      </c>
      <c r="N54" s="488">
        <f t="shared" si="10"/>
        <v>4167.8</v>
      </c>
      <c r="O54" s="488">
        <f t="shared" si="11"/>
        <v>4465.5</v>
      </c>
      <c r="P54" s="505">
        <v>180</v>
      </c>
      <c r="Q54" s="505">
        <v>180</v>
      </c>
      <c r="R54" s="10"/>
    </row>
    <row r="55" spans="1:18" ht="15.75">
      <c r="A55" s="576"/>
      <c r="B55" s="155" t="s">
        <v>307</v>
      </c>
      <c r="C55" s="488">
        <f t="shared" si="20"/>
        <v>893.1</v>
      </c>
      <c r="D55" s="488">
        <f t="shared" si="21"/>
        <v>1190.8</v>
      </c>
      <c r="E55" s="488">
        <f t="shared" si="14"/>
        <v>1488.5</v>
      </c>
      <c r="F55" s="488">
        <f t="shared" si="15"/>
        <v>1786.2</v>
      </c>
      <c r="G55" s="488">
        <f t="shared" si="16"/>
        <v>2083.9</v>
      </c>
      <c r="H55" s="488">
        <f t="shared" si="17"/>
        <v>2381.6</v>
      </c>
      <c r="I55" s="488">
        <f t="shared" si="18"/>
        <v>2679.3</v>
      </c>
      <c r="J55" s="439">
        <v>2977</v>
      </c>
      <c r="K55" s="488">
        <f t="shared" si="19"/>
        <v>3274.7000000000003</v>
      </c>
      <c r="L55" s="488">
        <f t="shared" si="8"/>
        <v>3572.4</v>
      </c>
      <c r="M55" s="488">
        <f t="shared" si="9"/>
        <v>3870.1</v>
      </c>
      <c r="N55" s="488">
        <f t="shared" si="10"/>
        <v>4167.8</v>
      </c>
      <c r="O55" s="488">
        <f t="shared" si="11"/>
        <v>4465.5</v>
      </c>
      <c r="P55" s="503">
        <v>150</v>
      </c>
      <c r="Q55" s="503">
        <v>150</v>
      </c>
      <c r="R55" s="10"/>
    </row>
    <row r="56" spans="1:18" ht="15.75">
      <c r="A56" s="576"/>
      <c r="B56" s="576"/>
      <c r="C56" s="576"/>
      <c r="D56" s="576"/>
      <c r="E56" s="576"/>
      <c r="F56" s="576"/>
      <c r="G56" s="576"/>
      <c r="H56" s="576"/>
      <c r="I56" s="576"/>
      <c r="J56" s="576"/>
      <c r="K56" s="576"/>
      <c r="L56" s="576"/>
      <c r="M56" s="576"/>
      <c r="N56" s="576"/>
      <c r="O56" s="576"/>
      <c r="P56" s="576"/>
      <c r="Q56" s="576"/>
      <c r="R56" s="10"/>
    </row>
    <row r="57" spans="1:18" ht="15.75" customHeight="1">
      <c r="A57" s="507"/>
      <c r="B57" s="577" t="s">
        <v>0</v>
      </c>
      <c r="C57" s="578" t="s">
        <v>1</v>
      </c>
      <c r="D57" s="578"/>
      <c r="E57" s="578"/>
      <c r="F57" s="578"/>
      <c r="G57" s="578"/>
      <c r="H57" s="578"/>
      <c r="I57" s="578"/>
      <c r="J57" s="578"/>
      <c r="K57" s="578"/>
      <c r="L57" s="578"/>
      <c r="M57" s="578"/>
      <c r="N57" s="578"/>
      <c r="O57" s="578"/>
      <c r="P57" s="579" t="s">
        <v>283</v>
      </c>
      <c r="Q57" s="579"/>
      <c r="R57" s="10"/>
    </row>
    <row r="58" spans="1:18" ht="25.5">
      <c r="A58" s="507"/>
      <c r="B58" s="577"/>
      <c r="C58" s="488">
        <v>0.3</v>
      </c>
      <c r="D58" s="488">
        <v>0.4</v>
      </c>
      <c r="E58" s="488">
        <v>0.5</v>
      </c>
      <c r="F58" s="488">
        <v>0.6</v>
      </c>
      <c r="G58" s="488">
        <v>0.7</v>
      </c>
      <c r="H58" s="488">
        <v>0.8</v>
      </c>
      <c r="I58" s="488">
        <v>0.9</v>
      </c>
      <c r="J58" s="488">
        <v>1</v>
      </c>
      <c r="K58" s="488">
        <v>1.1000000000000001</v>
      </c>
      <c r="L58" s="488">
        <v>1.2</v>
      </c>
      <c r="M58" s="488">
        <v>1.3</v>
      </c>
      <c r="N58" s="488">
        <v>1.4</v>
      </c>
      <c r="O58" s="488">
        <v>1.5</v>
      </c>
      <c r="P58" s="508" t="s">
        <v>284</v>
      </c>
      <c r="Q58" s="508" t="s">
        <v>285</v>
      </c>
      <c r="R58" s="10"/>
    </row>
    <row r="59" spans="1:18" ht="15.75">
      <c r="A59" s="568">
        <v>5</v>
      </c>
      <c r="B59" s="155" t="s">
        <v>135</v>
      </c>
      <c r="C59" s="488">
        <f t="shared" ref="C59:C88" si="23">J59*0.3</f>
        <v>937.5</v>
      </c>
      <c r="D59" s="488">
        <f t="shared" ref="D59:D88" si="24">J59*0.4</f>
        <v>1250</v>
      </c>
      <c r="E59" s="488">
        <f t="shared" si="14"/>
        <v>1562.5</v>
      </c>
      <c r="F59" s="488">
        <f t="shared" si="15"/>
        <v>1875</v>
      </c>
      <c r="G59" s="488">
        <f t="shared" si="16"/>
        <v>2187.5</v>
      </c>
      <c r="H59" s="488">
        <f t="shared" si="17"/>
        <v>2500</v>
      </c>
      <c r="I59" s="488">
        <f t="shared" si="18"/>
        <v>2812.5</v>
      </c>
      <c r="J59" s="439">
        <v>3125</v>
      </c>
      <c r="K59" s="488">
        <f t="shared" si="19"/>
        <v>3437.5000000000005</v>
      </c>
      <c r="L59" s="488">
        <f t="shared" si="8"/>
        <v>3750</v>
      </c>
      <c r="M59" s="488">
        <f t="shared" si="9"/>
        <v>4062.5</v>
      </c>
      <c r="N59" s="488">
        <f t="shared" si="10"/>
        <v>4375</v>
      </c>
      <c r="O59" s="488">
        <f t="shared" si="11"/>
        <v>4687.5</v>
      </c>
      <c r="P59" s="505">
        <v>180</v>
      </c>
      <c r="Q59" s="505">
        <v>180</v>
      </c>
      <c r="R59" s="10"/>
    </row>
    <row r="60" spans="1:18" ht="15.75">
      <c r="A60" s="568"/>
      <c r="B60" s="155" t="s">
        <v>136</v>
      </c>
      <c r="C60" s="488">
        <f t="shared" si="23"/>
        <v>937.5</v>
      </c>
      <c r="D60" s="488">
        <f t="shared" si="24"/>
        <v>1250</v>
      </c>
      <c r="E60" s="488">
        <f t="shared" si="14"/>
        <v>1562.5</v>
      </c>
      <c r="F60" s="488">
        <f t="shared" si="15"/>
        <v>1875</v>
      </c>
      <c r="G60" s="488">
        <f t="shared" si="16"/>
        <v>2187.5</v>
      </c>
      <c r="H60" s="488">
        <f t="shared" si="17"/>
        <v>2500</v>
      </c>
      <c r="I60" s="488">
        <f t="shared" si="18"/>
        <v>2812.5</v>
      </c>
      <c r="J60" s="439">
        <v>3125</v>
      </c>
      <c r="K60" s="488">
        <f t="shared" si="19"/>
        <v>3437.5000000000005</v>
      </c>
      <c r="L60" s="488">
        <f t="shared" si="8"/>
        <v>3750</v>
      </c>
      <c r="M60" s="488">
        <f t="shared" si="9"/>
        <v>4062.5</v>
      </c>
      <c r="N60" s="488">
        <f t="shared" si="10"/>
        <v>4375</v>
      </c>
      <c r="O60" s="488">
        <f t="shared" si="11"/>
        <v>4687.5</v>
      </c>
      <c r="P60" s="503">
        <v>180</v>
      </c>
      <c r="Q60" s="503">
        <v>220</v>
      </c>
      <c r="R60" s="10"/>
    </row>
    <row r="61" spans="1:18" ht="31.5">
      <c r="A61" s="568"/>
      <c r="B61" s="155" t="s">
        <v>137</v>
      </c>
      <c r="C61" s="488">
        <f t="shared" si="23"/>
        <v>737.69999999999993</v>
      </c>
      <c r="D61" s="488">
        <f t="shared" si="24"/>
        <v>983.6</v>
      </c>
      <c r="E61" s="488">
        <f t="shared" si="14"/>
        <v>1229.5</v>
      </c>
      <c r="F61" s="488">
        <f t="shared" si="15"/>
        <v>1475.3999999999999</v>
      </c>
      <c r="G61" s="488">
        <f t="shared" si="16"/>
        <v>1721.3</v>
      </c>
      <c r="H61" s="488">
        <f t="shared" si="17"/>
        <v>1967.2</v>
      </c>
      <c r="I61" s="488">
        <f t="shared" si="18"/>
        <v>2213.1</v>
      </c>
      <c r="J61" s="439">
        <v>2459</v>
      </c>
      <c r="K61" s="488">
        <f t="shared" si="19"/>
        <v>2704.9</v>
      </c>
      <c r="L61" s="488">
        <f t="shared" si="8"/>
        <v>2950.7999999999997</v>
      </c>
      <c r="M61" s="488">
        <f t="shared" si="9"/>
        <v>3196.7000000000003</v>
      </c>
      <c r="N61" s="488">
        <f t="shared" si="10"/>
        <v>3442.6</v>
      </c>
      <c r="O61" s="488">
        <f t="shared" si="11"/>
        <v>3688.5</v>
      </c>
      <c r="P61" s="504" t="s">
        <v>290</v>
      </c>
      <c r="Q61" s="505">
        <v>180</v>
      </c>
      <c r="R61" s="10"/>
    </row>
    <row r="62" spans="1:18" ht="15.75">
      <c r="A62" s="571"/>
      <c r="B62" s="155" t="s">
        <v>138</v>
      </c>
      <c r="C62" s="488">
        <f t="shared" si="23"/>
        <v>937.5</v>
      </c>
      <c r="D62" s="488">
        <f t="shared" si="24"/>
        <v>1250</v>
      </c>
      <c r="E62" s="488">
        <f t="shared" si="14"/>
        <v>1562.5</v>
      </c>
      <c r="F62" s="488">
        <f t="shared" si="15"/>
        <v>1875</v>
      </c>
      <c r="G62" s="488">
        <f t="shared" si="16"/>
        <v>2187.5</v>
      </c>
      <c r="H62" s="488">
        <f t="shared" si="17"/>
        <v>2500</v>
      </c>
      <c r="I62" s="488">
        <f t="shared" si="18"/>
        <v>2812.5</v>
      </c>
      <c r="J62" s="439">
        <v>3125</v>
      </c>
      <c r="K62" s="488">
        <f t="shared" si="19"/>
        <v>3437.5000000000005</v>
      </c>
      <c r="L62" s="488">
        <f t="shared" si="8"/>
        <v>3750</v>
      </c>
      <c r="M62" s="488">
        <f t="shared" si="9"/>
        <v>4062.5</v>
      </c>
      <c r="N62" s="488">
        <f t="shared" si="10"/>
        <v>4375</v>
      </c>
      <c r="O62" s="488">
        <f t="shared" si="11"/>
        <v>4687.5</v>
      </c>
      <c r="P62" s="505">
        <v>175</v>
      </c>
      <c r="Q62" s="505">
        <v>180</v>
      </c>
      <c r="R62" s="10"/>
    </row>
    <row r="63" spans="1:18" ht="15.75">
      <c r="A63" s="571"/>
      <c r="B63" s="155" t="s">
        <v>139</v>
      </c>
      <c r="C63" s="488">
        <f t="shared" si="23"/>
        <v>937.5</v>
      </c>
      <c r="D63" s="488">
        <f t="shared" si="24"/>
        <v>1250</v>
      </c>
      <c r="E63" s="488">
        <f t="shared" si="14"/>
        <v>1562.5</v>
      </c>
      <c r="F63" s="488">
        <f t="shared" si="15"/>
        <v>1875</v>
      </c>
      <c r="G63" s="488">
        <f t="shared" si="16"/>
        <v>2187.5</v>
      </c>
      <c r="H63" s="488">
        <f t="shared" si="17"/>
        <v>2500</v>
      </c>
      <c r="I63" s="488">
        <f t="shared" si="18"/>
        <v>2812.5</v>
      </c>
      <c r="J63" s="439">
        <v>3125</v>
      </c>
      <c r="K63" s="488">
        <f t="shared" si="19"/>
        <v>3437.5000000000005</v>
      </c>
      <c r="L63" s="488">
        <f t="shared" si="8"/>
        <v>3750</v>
      </c>
      <c r="M63" s="488">
        <f t="shared" si="9"/>
        <v>4062.5</v>
      </c>
      <c r="N63" s="488">
        <f t="shared" si="10"/>
        <v>4375</v>
      </c>
      <c r="O63" s="488">
        <f t="shared" si="11"/>
        <v>4687.5</v>
      </c>
      <c r="P63" s="505">
        <v>180</v>
      </c>
      <c r="Q63" s="505">
        <v>180</v>
      </c>
      <c r="R63" s="10"/>
    </row>
    <row r="64" spans="1:18" ht="15.75">
      <c r="A64" s="571"/>
      <c r="B64" s="155" t="s">
        <v>140</v>
      </c>
      <c r="C64" s="488">
        <f t="shared" si="23"/>
        <v>937.5</v>
      </c>
      <c r="D64" s="488">
        <f t="shared" si="24"/>
        <v>1250</v>
      </c>
      <c r="E64" s="488">
        <f t="shared" si="14"/>
        <v>1562.5</v>
      </c>
      <c r="F64" s="488">
        <f t="shared" si="15"/>
        <v>1875</v>
      </c>
      <c r="G64" s="488">
        <f t="shared" si="16"/>
        <v>2187.5</v>
      </c>
      <c r="H64" s="488">
        <f t="shared" si="17"/>
        <v>2500</v>
      </c>
      <c r="I64" s="488">
        <f t="shared" si="18"/>
        <v>2812.5</v>
      </c>
      <c r="J64" s="439">
        <v>3125</v>
      </c>
      <c r="K64" s="488">
        <f t="shared" si="19"/>
        <v>3437.5000000000005</v>
      </c>
      <c r="L64" s="488">
        <f t="shared" si="8"/>
        <v>3750</v>
      </c>
      <c r="M64" s="488">
        <f t="shared" si="9"/>
        <v>4062.5</v>
      </c>
      <c r="N64" s="488">
        <f t="shared" si="10"/>
        <v>4375</v>
      </c>
      <c r="O64" s="488">
        <f t="shared" si="11"/>
        <v>4687.5</v>
      </c>
      <c r="P64" s="503">
        <v>105</v>
      </c>
      <c r="Q64" s="503">
        <v>105</v>
      </c>
      <c r="R64" s="10"/>
    </row>
    <row r="65" spans="1:18" ht="15.75">
      <c r="A65" s="571"/>
      <c r="B65" s="155" t="s">
        <v>308</v>
      </c>
      <c r="C65" s="488">
        <f t="shared" si="23"/>
        <v>937.5</v>
      </c>
      <c r="D65" s="488">
        <f t="shared" si="24"/>
        <v>1250</v>
      </c>
      <c r="E65" s="488">
        <f t="shared" si="14"/>
        <v>1562.5</v>
      </c>
      <c r="F65" s="488">
        <f t="shared" si="15"/>
        <v>1875</v>
      </c>
      <c r="G65" s="488">
        <f t="shared" si="16"/>
        <v>2187.5</v>
      </c>
      <c r="H65" s="488">
        <f t="shared" si="17"/>
        <v>2500</v>
      </c>
      <c r="I65" s="488">
        <f t="shared" si="18"/>
        <v>2812.5</v>
      </c>
      <c r="J65" s="439">
        <v>3125</v>
      </c>
      <c r="K65" s="488">
        <f t="shared" si="19"/>
        <v>3437.5000000000005</v>
      </c>
      <c r="L65" s="488">
        <f t="shared" si="8"/>
        <v>3750</v>
      </c>
      <c r="M65" s="488">
        <f t="shared" si="9"/>
        <v>4062.5</v>
      </c>
      <c r="N65" s="488">
        <f t="shared" si="10"/>
        <v>4375</v>
      </c>
      <c r="O65" s="488">
        <f t="shared" si="11"/>
        <v>4687.5</v>
      </c>
      <c r="P65" s="503">
        <v>120</v>
      </c>
      <c r="Q65" s="503">
        <v>120</v>
      </c>
      <c r="R65" s="10"/>
    </row>
    <row r="66" spans="1:18" ht="31.5">
      <c r="A66" s="571"/>
      <c r="B66" s="155" t="s">
        <v>141</v>
      </c>
      <c r="C66" s="488">
        <f t="shared" si="23"/>
        <v>937.5</v>
      </c>
      <c r="D66" s="488">
        <f t="shared" si="24"/>
        <v>1250</v>
      </c>
      <c r="E66" s="488">
        <f t="shared" si="14"/>
        <v>1562.5</v>
      </c>
      <c r="F66" s="488">
        <f t="shared" si="15"/>
        <v>1875</v>
      </c>
      <c r="G66" s="488">
        <f t="shared" si="16"/>
        <v>2187.5</v>
      </c>
      <c r="H66" s="488">
        <f t="shared" si="17"/>
        <v>2500</v>
      </c>
      <c r="I66" s="488">
        <f t="shared" si="18"/>
        <v>2812.5</v>
      </c>
      <c r="J66" s="439">
        <v>3125</v>
      </c>
      <c r="K66" s="488">
        <f t="shared" si="19"/>
        <v>3437.5000000000005</v>
      </c>
      <c r="L66" s="488">
        <f t="shared" si="8"/>
        <v>3750</v>
      </c>
      <c r="M66" s="488">
        <f t="shared" si="9"/>
        <v>4062.5</v>
      </c>
      <c r="N66" s="488">
        <f t="shared" si="10"/>
        <v>4375</v>
      </c>
      <c r="O66" s="488">
        <f t="shared" si="11"/>
        <v>4687.5</v>
      </c>
      <c r="P66" s="505">
        <v>175</v>
      </c>
      <c r="Q66" s="509" t="s">
        <v>309</v>
      </c>
      <c r="R66" s="10"/>
    </row>
    <row r="67" spans="1:18" ht="15.75">
      <c r="A67" s="571"/>
      <c r="B67" s="155" t="s">
        <v>142</v>
      </c>
      <c r="C67" s="488">
        <f t="shared" si="23"/>
        <v>937.5</v>
      </c>
      <c r="D67" s="488">
        <f t="shared" si="24"/>
        <v>1250</v>
      </c>
      <c r="E67" s="488">
        <f t="shared" si="14"/>
        <v>1562.5</v>
      </c>
      <c r="F67" s="488">
        <f t="shared" si="15"/>
        <v>1875</v>
      </c>
      <c r="G67" s="488">
        <f t="shared" si="16"/>
        <v>2187.5</v>
      </c>
      <c r="H67" s="488">
        <f t="shared" si="17"/>
        <v>2500</v>
      </c>
      <c r="I67" s="488">
        <f t="shared" si="18"/>
        <v>2812.5</v>
      </c>
      <c r="J67" s="439">
        <v>3125</v>
      </c>
      <c r="K67" s="488">
        <f t="shared" si="19"/>
        <v>3437.5000000000005</v>
      </c>
      <c r="L67" s="488">
        <f t="shared" si="8"/>
        <v>3750</v>
      </c>
      <c r="M67" s="488">
        <f t="shared" si="9"/>
        <v>4062.5</v>
      </c>
      <c r="N67" s="488">
        <f t="shared" si="10"/>
        <v>4375</v>
      </c>
      <c r="O67" s="488">
        <f t="shared" si="11"/>
        <v>4687.5</v>
      </c>
      <c r="P67" s="503">
        <v>150</v>
      </c>
      <c r="Q67" s="503">
        <v>150</v>
      </c>
      <c r="R67" s="10"/>
    </row>
    <row r="68" spans="1:18" ht="15.75">
      <c r="A68" s="571"/>
      <c r="B68" s="155" t="s">
        <v>310</v>
      </c>
      <c r="C68" s="488">
        <f t="shared" si="23"/>
        <v>937.5</v>
      </c>
      <c r="D68" s="488">
        <f t="shared" si="24"/>
        <v>1250</v>
      </c>
      <c r="E68" s="488">
        <f t="shared" si="14"/>
        <v>1562.5</v>
      </c>
      <c r="F68" s="488">
        <f t="shared" si="15"/>
        <v>1875</v>
      </c>
      <c r="G68" s="488">
        <f t="shared" si="16"/>
        <v>2187.5</v>
      </c>
      <c r="H68" s="488">
        <f t="shared" si="17"/>
        <v>2500</v>
      </c>
      <c r="I68" s="488">
        <f t="shared" si="18"/>
        <v>2812.5</v>
      </c>
      <c r="J68" s="439">
        <v>3125</v>
      </c>
      <c r="K68" s="488">
        <f t="shared" si="19"/>
        <v>3437.5000000000005</v>
      </c>
      <c r="L68" s="488">
        <f t="shared" si="8"/>
        <v>3750</v>
      </c>
      <c r="M68" s="488">
        <f t="shared" si="9"/>
        <v>4062.5</v>
      </c>
      <c r="N68" s="488">
        <f t="shared" si="10"/>
        <v>4375</v>
      </c>
      <c r="O68" s="488">
        <f t="shared" si="11"/>
        <v>4687.5</v>
      </c>
      <c r="P68" s="503">
        <v>150</v>
      </c>
      <c r="Q68" s="503">
        <v>150</v>
      </c>
      <c r="R68" s="10"/>
    </row>
    <row r="69" spans="1:18" ht="31.5">
      <c r="A69" s="571"/>
      <c r="B69" s="155" t="s">
        <v>311</v>
      </c>
      <c r="C69" s="488">
        <f t="shared" si="23"/>
        <v>937.5</v>
      </c>
      <c r="D69" s="488">
        <f t="shared" si="24"/>
        <v>1250</v>
      </c>
      <c r="E69" s="488">
        <f t="shared" si="14"/>
        <v>1562.5</v>
      </c>
      <c r="F69" s="488">
        <f t="shared" si="15"/>
        <v>1875</v>
      </c>
      <c r="G69" s="488">
        <f t="shared" si="16"/>
        <v>2187.5</v>
      </c>
      <c r="H69" s="488">
        <f t="shared" si="17"/>
        <v>2500</v>
      </c>
      <c r="I69" s="488">
        <f t="shared" si="18"/>
        <v>2812.5</v>
      </c>
      <c r="J69" s="439">
        <v>3125</v>
      </c>
      <c r="K69" s="488">
        <f t="shared" si="19"/>
        <v>3437.5000000000005</v>
      </c>
      <c r="L69" s="488">
        <f t="shared" si="8"/>
        <v>3750</v>
      </c>
      <c r="M69" s="488">
        <f t="shared" si="9"/>
        <v>4062.5</v>
      </c>
      <c r="N69" s="488">
        <f t="shared" si="10"/>
        <v>4375</v>
      </c>
      <c r="O69" s="488">
        <f t="shared" si="11"/>
        <v>4687.5</v>
      </c>
      <c r="P69" s="504" t="s">
        <v>290</v>
      </c>
      <c r="Q69" s="505">
        <v>150</v>
      </c>
      <c r="R69" s="10"/>
    </row>
    <row r="70" spans="1:18" ht="31.5">
      <c r="A70" s="571"/>
      <c r="B70" s="155" t="s">
        <v>312</v>
      </c>
      <c r="C70" s="488">
        <f t="shared" si="23"/>
        <v>737.69999999999993</v>
      </c>
      <c r="D70" s="488">
        <f t="shared" si="24"/>
        <v>983.6</v>
      </c>
      <c r="E70" s="488">
        <f t="shared" si="14"/>
        <v>1229.5</v>
      </c>
      <c r="F70" s="488">
        <f t="shared" si="15"/>
        <v>1475.3999999999999</v>
      </c>
      <c r="G70" s="488">
        <f t="shared" si="16"/>
        <v>1721.3</v>
      </c>
      <c r="H70" s="488">
        <f t="shared" si="17"/>
        <v>1967.2</v>
      </c>
      <c r="I70" s="488">
        <f t="shared" si="18"/>
        <v>2213.1</v>
      </c>
      <c r="J70" s="439">
        <v>2459</v>
      </c>
      <c r="K70" s="488">
        <f t="shared" si="19"/>
        <v>2704.9</v>
      </c>
      <c r="L70" s="488">
        <f t="shared" si="8"/>
        <v>2950.7999999999997</v>
      </c>
      <c r="M70" s="488">
        <f t="shared" si="9"/>
        <v>3196.7000000000003</v>
      </c>
      <c r="N70" s="488">
        <f t="shared" si="10"/>
        <v>3442.6</v>
      </c>
      <c r="O70" s="488">
        <f t="shared" si="11"/>
        <v>3688.5</v>
      </c>
      <c r="P70" s="504" t="s">
        <v>290</v>
      </c>
      <c r="Q70" s="505">
        <v>180</v>
      </c>
      <c r="R70" s="10"/>
    </row>
    <row r="71" spans="1:18" ht="15.75">
      <c r="A71" s="571"/>
      <c r="B71" s="155" t="s">
        <v>143</v>
      </c>
      <c r="C71" s="488">
        <f t="shared" si="23"/>
        <v>937.5</v>
      </c>
      <c r="D71" s="488">
        <f t="shared" si="24"/>
        <v>1250</v>
      </c>
      <c r="E71" s="488">
        <f t="shared" si="14"/>
        <v>1562.5</v>
      </c>
      <c r="F71" s="488">
        <f t="shared" si="15"/>
        <v>1875</v>
      </c>
      <c r="G71" s="488">
        <f t="shared" si="16"/>
        <v>2187.5</v>
      </c>
      <c r="H71" s="488">
        <f t="shared" si="17"/>
        <v>2500</v>
      </c>
      <c r="I71" s="488">
        <f t="shared" si="18"/>
        <v>2812.5</v>
      </c>
      <c r="J71" s="439">
        <v>3125</v>
      </c>
      <c r="K71" s="488">
        <f t="shared" si="19"/>
        <v>3437.5000000000005</v>
      </c>
      <c r="L71" s="488">
        <f t="shared" si="8"/>
        <v>3750</v>
      </c>
      <c r="M71" s="488">
        <f t="shared" si="9"/>
        <v>4062.5</v>
      </c>
      <c r="N71" s="488">
        <f t="shared" si="10"/>
        <v>4375</v>
      </c>
      <c r="O71" s="488">
        <f t="shared" si="11"/>
        <v>4687.5</v>
      </c>
      <c r="P71" s="505">
        <v>180</v>
      </c>
      <c r="Q71" s="505">
        <v>180</v>
      </c>
      <c r="R71" s="10"/>
    </row>
    <row r="72" spans="1:18" ht="15.75">
      <c r="A72" s="571"/>
      <c r="B72" s="155" t="s">
        <v>313</v>
      </c>
      <c r="C72" s="488">
        <f t="shared" si="23"/>
        <v>937.5</v>
      </c>
      <c r="D72" s="488">
        <f t="shared" si="24"/>
        <v>1250</v>
      </c>
      <c r="E72" s="488">
        <f t="shared" ref="E72:E88" si="25">J72*0.5</f>
        <v>1562.5</v>
      </c>
      <c r="F72" s="488">
        <f t="shared" ref="F72:F88" si="26">J72*0.6</f>
        <v>1875</v>
      </c>
      <c r="G72" s="488">
        <f t="shared" ref="G72:G88" si="27">J72*0.7</f>
        <v>2187.5</v>
      </c>
      <c r="H72" s="488">
        <f t="shared" ref="H72:H88" si="28">J72*0.8</f>
        <v>2500</v>
      </c>
      <c r="I72" s="488">
        <f t="shared" ref="I72:I88" si="29">J72*0.9</f>
        <v>2812.5</v>
      </c>
      <c r="J72" s="439">
        <v>3125</v>
      </c>
      <c r="K72" s="488">
        <f t="shared" ref="K72:K88" si="30">J72*1.1</f>
        <v>3437.5000000000005</v>
      </c>
      <c r="L72" s="488">
        <f t="shared" ref="L72:L88" si="31">J72*1.2</f>
        <v>3750</v>
      </c>
      <c r="M72" s="488">
        <f t="shared" ref="M72:M88" si="32">J72*1.3</f>
        <v>4062.5</v>
      </c>
      <c r="N72" s="488">
        <f t="shared" ref="N72:N88" si="33">J72*1.4</f>
        <v>4375</v>
      </c>
      <c r="O72" s="488">
        <f t="shared" ref="O72:O88" si="34">J72*1.5</f>
        <v>4687.5</v>
      </c>
      <c r="P72" s="505">
        <v>150</v>
      </c>
      <c r="Q72" s="505">
        <v>150</v>
      </c>
      <c r="R72" s="10"/>
    </row>
    <row r="73" spans="1:18" ht="31.5">
      <c r="A73" s="571"/>
      <c r="B73" s="155" t="s">
        <v>314</v>
      </c>
      <c r="C73" s="488">
        <f t="shared" si="23"/>
        <v>737.69999999999993</v>
      </c>
      <c r="D73" s="488">
        <f t="shared" si="24"/>
        <v>983.6</v>
      </c>
      <c r="E73" s="488">
        <f t="shared" si="25"/>
        <v>1229.5</v>
      </c>
      <c r="F73" s="488">
        <f t="shared" si="26"/>
        <v>1475.3999999999999</v>
      </c>
      <c r="G73" s="488">
        <f t="shared" si="27"/>
        <v>1721.3</v>
      </c>
      <c r="H73" s="488">
        <f t="shared" si="28"/>
        <v>1967.2</v>
      </c>
      <c r="I73" s="488">
        <f t="shared" si="29"/>
        <v>2213.1</v>
      </c>
      <c r="J73" s="439">
        <v>2459</v>
      </c>
      <c r="K73" s="488"/>
      <c r="L73" s="488"/>
      <c r="M73" s="488"/>
      <c r="N73" s="488"/>
      <c r="O73" s="488"/>
      <c r="P73" s="503" t="s">
        <v>290</v>
      </c>
      <c r="Q73" s="503">
        <v>100</v>
      </c>
      <c r="R73" s="10"/>
    </row>
    <row r="74" spans="1:18" ht="15.75">
      <c r="A74" s="571"/>
      <c r="B74" s="155" t="s">
        <v>315</v>
      </c>
      <c r="C74" s="488">
        <f t="shared" si="23"/>
        <v>937.5</v>
      </c>
      <c r="D74" s="488">
        <f t="shared" si="24"/>
        <v>1250</v>
      </c>
      <c r="E74" s="488">
        <f t="shared" si="25"/>
        <v>1562.5</v>
      </c>
      <c r="F74" s="488">
        <f t="shared" si="26"/>
        <v>1875</v>
      </c>
      <c r="G74" s="488">
        <f t="shared" si="27"/>
        <v>2187.5</v>
      </c>
      <c r="H74" s="488">
        <f>J74*0.8</f>
        <v>2500</v>
      </c>
      <c r="I74" s="488">
        <f t="shared" si="29"/>
        <v>2812.5</v>
      </c>
      <c r="J74" s="439">
        <v>3125</v>
      </c>
      <c r="K74" s="488">
        <f t="shared" si="30"/>
        <v>3437.5000000000005</v>
      </c>
      <c r="L74" s="488">
        <f t="shared" si="31"/>
        <v>3750</v>
      </c>
      <c r="M74" s="488">
        <f t="shared" si="32"/>
        <v>4062.5</v>
      </c>
      <c r="N74" s="488">
        <f t="shared" si="33"/>
        <v>4375</v>
      </c>
      <c r="O74" s="488">
        <f t="shared" si="34"/>
        <v>4687.5</v>
      </c>
      <c r="P74" s="503">
        <v>120</v>
      </c>
      <c r="Q74" s="503">
        <v>120</v>
      </c>
      <c r="R74" s="10"/>
    </row>
    <row r="75" spans="1:18" ht="15.75">
      <c r="A75" s="572">
        <v>6</v>
      </c>
      <c r="B75" s="499" t="s">
        <v>316</v>
      </c>
      <c r="C75" s="483">
        <f t="shared" si="23"/>
        <v>1420.8</v>
      </c>
      <c r="D75" s="483">
        <f t="shared" si="24"/>
        <v>1894.4</v>
      </c>
      <c r="E75" s="483">
        <f t="shared" si="25"/>
        <v>2368</v>
      </c>
      <c r="F75" s="483">
        <f t="shared" si="26"/>
        <v>2841.6</v>
      </c>
      <c r="G75" s="483">
        <f t="shared" si="27"/>
        <v>3315.2</v>
      </c>
      <c r="H75" s="483">
        <f t="shared" si="28"/>
        <v>3788.8</v>
      </c>
      <c r="I75" s="486">
        <f t="shared" si="29"/>
        <v>4262.4000000000005</v>
      </c>
      <c r="J75" s="439">
        <v>4736</v>
      </c>
      <c r="K75" s="500">
        <f t="shared" si="30"/>
        <v>5209.6000000000004</v>
      </c>
      <c r="L75" s="483">
        <f t="shared" si="31"/>
        <v>5683.2</v>
      </c>
      <c r="M75" s="483">
        <f t="shared" si="32"/>
        <v>6156.8</v>
      </c>
      <c r="N75" s="486">
        <f t="shared" si="33"/>
        <v>6630.4</v>
      </c>
      <c r="O75" s="486">
        <f t="shared" si="34"/>
        <v>7104</v>
      </c>
      <c r="P75" s="501">
        <v>190</v>
      </c>
      <c r="Q75" s="502">
        <v>190</v>
      </c>
      <c r="R75" s="10"/>
    </row>
    <row r="76" spans="1:18" ht="15.75">
      <c r="A76" s="573"/>
      <c r="B76" s="155" t="s">
        <v>144</v>
      </c>
      <c r="C76" s="144">
        <f t="shared" si="23"/>
        <v>1420.8</v>
      </c>
      <c r="D76" s="144">
        <f t="shared" si="24"/>
        <v>1894.4</v>
      </c>
      <c r="E76" s="144">
        <f t="shared" si="25"/>
        <v>2368</v>
      </c>
      <c r="F76" s="144">
        <f t="shared" si="26"/>
        <v>2841.6</v>
      </c>
      <c r="G76" s="144">
        <f t="shared" si="27"/>
        <v>3315.2</v>
      </c>
      <c r="H76" s="144">
        <f t="shared" si="28"/>
        <v>3788.8</v>
      </c>
      <c r="I76" s="145">
        <f t="shared" si="29"/>
        <v>4262.4000000000005</v>
      </c>
      <c r="J76" s="439">
        <v>4736</v>
      </c>
      <c r="K76" s="204">
        <f t="shared" si="30"/>
        <v>5209.6000000000004</v>
      </c>
      <c r="L76" s="144">
        <f t="shared" si="31"/>
        <v>5683.2</v>
      </c>
      <c r="M76" s="144">
        <f t="shared" si="32"/>
        <v>6156.8</v>
      </c>
      <c r="N76" s="145">
        <f t="shared" si="33"/>
        <v>6630.4</v>
      </c>
      <c r="O76" s="145">
        <f t="shared" si="34"/>
        <v>7104</v>
      </c>
      <c r="P76" s="148">
        <v>150</v>
      </c>
      <c r="Q76" s="149">
        <v>150</v>
      </c>
      <c r="R76" s="10"/>
    </row>
    <row r="77" spans="1:18" ht="15.75">
      <c r="A77" s="573"/>
      <c r="B77" s="155" t="s">
        <v>145</v>
      </c>
      <c r="C77" s="144">
        <f t="shared" si="23"/>
        <v>1420.8</v>
      </c>
      <c r="D77" s="144">
        <f t="shared" si="24"/>
        <v>1894.4</v>
      </c>
      <c r="E77" s="144">
        <f t="shared" si="25"/>
        <v>2368</v>
      </c>
      <c r="F77" s="144">
        <f t="shared" si="26"/>
        <v>2841.6</v>
      </c>
      <c r="G77" s="144">
        <f t="shared" si="27"/>
        <v>3315.2</v>
      </c>
      <c r="H77" s="144">
        <f t="shared" si="28"/>
        <v>3788.8</v>
      </c>
      <c r="I77" s="145">
        <f t="shared" si="29"/>
        <v>4262.4000000000005</v>
      </c>
      <c r="J77" s="439">
        <v>4736</v>
      </c>
      <c r="K77" s="204">
        <f t="shared" si="30"/>
        <v>5209.6000000000004</v>
      </c>
      <c r="L77" s="144">
        <f t="shared" si="31"/>
        <v>5683.2</v>
      </c>
      <c r="M77" s="144">
        <f t="shared" si="32"/>
        <v>6156.8</v>
      </c>
      <c r="N77" s="145">
        <f t="shared" si="33"/>
        <v>6630.4</v>
      </c>
      <c r="O77" s="145">
        <f t="shared" si="34"/>
        <v>7104</v>
      </c>
      <c r="P77" s="148">
        <v>150</v>
      </c>
      <c r="Q77" s="149">
        <v>150</v>
      </c>
      <c r="R77" s="10"/>
    </row>
    <row r="78" spans="1:18" ht="15.75">
      <c r="A78" s="573"/>
      <c r="B78" s="155" t="s">
        <v>317</v>
      </c>
      <c r="C78" s="144">
        <f t="shared" si="23"/>
        <v>1420.8</v>
      </c>
      <c r="D78" s="144">
        <f t="shared" si="24"/>
        <v>1894.4</v>
      </c>
      <c r="E78" s="144">
        <f t="shared" si="25"/>
        <v>2368</v>
      </c>
      <c r="F78" s="144">
        <f t="shared" si="26"/>
        <v>2841.6</v>
      </c>
      <c r="G78" s="144">
        <f t="shared" si="27"/>
        <v>3315.2</v>
      </c>
      <c r="H78" s="144">
        <f t="shared" si="28"/>
        <v>3788.8</v>
      </c>
      <c r="I78" s="145">
        <f t="shared" si="29"/>
        <v>4262.4000000000005</v>
      </c>
      <c r="J78" s="439">
        <v>4736</v>
      </c>
      <c r="K78" s="204">
        <f t="shared" si="30"/>
        <v>5209.6000000000004</v>
      </c>
      <c r="L78" s="144">
        <f t="shared" si="31"/>
        <v>5683.2</v>
      </c>
      <c r="M78" s="144">
        <f t="shared" si="32"/>
        <v>6156.8</v>
      </c>
      <c r="N78" s="145">
        <f t="shared" si="33"/>
        <v>6630.4</v>
      </c>
      <c r="O78" s="145">
        <f t="shared" si="34"/>
        <v>7104</v>
      </c>
      <c r="P78" s="148">
        <v>150</v>
      </c>
      <c r="Q78" s="149">
        <v>150</v>
      </c>
      <c r="R78" s="10"/>
    </row>
    <row r="79" spans="1:18" ht="15.75">
      <c r="A79" s="573"/>
      <c r="B79" s="180" t="s">
        <v>318</v>
      </c>
      <c r="C79" s="144">
        <f t="shared" si="23"/>
        <v>1420.8</v>
      </c>
      <c r="D79" s="144">
        <f t="shared" si="24"/>
        <v>1894.4</v>
      </c>
      <c r="E79" s="144">
        <f t="shared" si="25"/>
        <v>2368</v>
      </c>
      <c r="F79" s="144">
        <f t="shared" si="26"/>
        <v>2841.6</v>
      </c>
      <c r="G79" s="144">
        <f t="shared" si="27"/>
        <v>3315.2</v>
      </c>
      <c r="H79" s="144">
        <f t="shared" si="28"/>
        <v>3788.8</v>
      </c>
      <c r="I79" s="145">
        <f t="shared" si="29"/>
        <v>4262.4000000000005</v>
      </c>
      <c r="J79" s="439">
        <v>4736</v>
      </c>
      <c r="K79" s="204">
        <f t="shared" si="30"/>
        <v>5209.6000000000004</v>
      </c>
      <c r="L79" s="144">
        <f t="shared" si="31"/>
        <v>5683.2</v>
      </c>
      <c r="M79" s="144">
        <f t="shared" si="32"/>
        <v>6156.8</v>
      </c>
      <c r="N79" s="145">
        <f t="shared" si="33"/>
        <v>6630.4</v>
      </c>
      <c r="O79" s="145">
        <f t="shared" si="34"/>
        <v>7104</v>
      </c>
      <c r="P79" s="148">
        <v>200</v>
      </c>
      <c r="Q79" s="149">
        <v>200</v>
      </c>
      <c r="R79" s="10"/>
    </row>
    <row r="80" spans="1:18" ht="15.75">
      <c r="A80" s="573"/>
      <c r="B80" s="155" t="s">
        <v>146</v>
      </c>
      <c r="C80" s="144">
        <f t="shared" si="23"/>
        <v>1420.8</v>
      </c>
      <c r="D80" s="144">
        <f t="shared" si="24"/>
        <v>1894.4</v>
      </c>
      <c r="E80" s="144">
        <f t="shared" si="25"/>
        <v>2368</v>
      </c>
      <c r="F80" s="144">
        <f t="shared" si="26"/>
        <v>2841.6</v>
      </c>
      <c r="G80" s="144">
        <f t="shared" si="27"/>
        <v>3315.2</v>
      </c>
      <c r="H80" s="144">
        <f t="shared" si="28"/>
        <v>3788.8</v>
      </c>
      <c r="I80" s="145">
        <f t="shared" si="29"/>
        <v>4262.4000000000005</v>
      </c>
      <c r="J80" s="439">
        <v>4736</v>
      </c>
      <c r="K80" s="204">
        <f t="shared" si="30"/>
        <v>5209.6000000000004</v>
      </c>
      <c r="L80" s="144">
        <f t="shared" si="31"/>
        <v>5683.2</v>
      </c>
      <c r="M80" s="144">
        <f t="shared" si="32"/>
        <v>6156.8</v>
      </c>
      <c r="N80" s="145">
        <f t="shared" si="33"/>
        <v>6630.4</v>
      </c>
      <c r="O80" s="145">
        <f t="shared" si="34"/>
        <v>7104</v>
      </c>
      <c r="P80" s="148">
        <v>150</v>
      </c>
      <c r="Q80" s="149">
        <v>150</v>
      </c>
      <c r="R80" s="10"/>
    </row>
    <row r="81" spans="1:18" ht="32.25" thickBot="1">
      <c r="A81" s="570"/>
      <c r="B81" s="163" t="s">
        <v>382</v>
      </c>
      <c r="C81" s="130">
        <f t="shared" si="23"/>
        <v>1420.8</v>
      </c>
      <c r="D81" s="130">
        <f t="shared" si="24"/>
        <v>1894.4</v>
      </c>
      <c r="E81" s="130">
        <f t="shared" si="25"/>
        <v>2368</v>
      </c>
      <c r="F81" s="130">
        <f t="shared" si="26"/>
        <v>2841.6</v>
      </c>
      <c r="G81" s="130">
        <f t="shared" si="27"/>
        <v>3315.2</v>
      </c>
      <c r="H81" s="130">
        <f t="shared" si="28"/>
        <v>3788.8</v>
      </c>
      <c r="I81" s="131">
        <f t="shared" si="29"/>
        <v>4262.4000000000005</v>
      </c>
      <c r="J81" s="439">
        <v>4736</v>
      </c>
      <c r="K81" s="206">
        <f t="shared" si="30"/>
        <v>5209.6000000000004</v>
      </c>
      <c r="L81" s="130">
        <f t="shared" si="31"/>
        <v>5683.2</v>
      </c>
      <c r="M81" s="130">
        <f t="shared" si="32"/>
        <v>6156.8</v>
      </c>
      <c r="N81" s="131">
        <f t="shared" si="33"/>
        <v>6630.4</v>
      </c>
      <c r="O81" s="131">
        <f t="shared" si="34"/>
        <v>7104</v>
      </c>
      <c r="P81" s="172" t="s">
        <v>65</v>
      </c>
      <c r="Q81" s="165">
        <v>180</v>
      </c>
      <c r="R81" s="10"/>
    </row>
    <row r="82" spans="1:18" s="66" customFormat="1" ht="31.5">
      <c r="A82" s="569">
        <v>7</v>
      </c>
      <c r="B82" s="177" t="s">
        <v>147</v>
      </c>
      <c r="C82" s="139">
        <f t="shared" si="23"/>
        <v>1318.5</v>
      </c>
      <c r="D82" s="139">
        <f t="shared" si="24"/>
        <v>1758</v>
      </c>
      <c r="E82" s="139">
        <f t="shared" si="25"/>
        <v>2197.5</v>
      </c>
      <c r="F82" s="139">
        <f t="shared" si="26"/>
        <v>2637</v>
      </c>
      <c r="G82" s="139">
        <f t="shared" si="27"/>
        <v>3076.5</v>
      </c>
      <c r="H82" s="139">
        <f t="shared" si="28"/>
        <v>3516</v>
      </c>
      <c r="I82" s="140">
        <f t="shared" si="29"/>
        <v>3955.5</v>
      </c>
      <c r="J82" s="439">
        <v>4395</v>
      </c>
      <c r="K82" s="203">
        <f t="shared" si="30"/>
        <v>4834.5</v>
      </c>
      <c r="L82" s="181">
        <f t="shared" si="31"/>
        <v>5274</v>
      </c>
      <c r="M82" s="181">
        <f t="shared" si="32"/>
        <v>5713.5</v>
      </c>
      <c r="N82" s="182">
        <f t="shared" si="33"/>
        <v>6153</v>
      </c>
      <c r="O82" s="182">
        <f t="shared" si="34"/>
        <v>6592.5</v>
      </c>
      <c r="P82" s="166" t="s">
        <v>290</v>
      </c>
      <c r="Q82" s="167">
        <v>220</v>
      </c>
      <c r="R82" s="10"/>
    </row>
    <row r="83" spans="1:18" ht="31.5">
      <c r="A83" s="573"/>
      <c r="B83" s="180" t="s">
        <v>148</v>
      </c>
      <c r="C83" s="144">
        <f t="shared" si="23"/>
        <v>1318.5</v>
      </c>
      <c r="D83" s="144">
        <f t="shared" si="24"/>
        <v>1758</v>
      </c>
      <c r="E83" s="144">
        <f t="shared" si="25"/>
        <v>2197.5</v>
      </c>
      <c r="F83" s="144">
        <f t="shared" si="26"/>
        <v>2637</v>
      </c>
      <c r="G83" s="144">
        <f t="shared" si="27"/>
        <v>3076.5</v>
      </c>
      <c r="H83" s="144">
        <f t="shared" si="28"/>
        <v>3516</v>
      </c>
      <c r="I83" s="145">
        <f t="shared" si="29"/>
        <v>3955.5</v>
      </c>
      <c r="J83" s="439">
        <v>4395</v>
      </c>
      <c r="K83" s="204">
        <f t="shared" si="30"/>
        <v>4834.5</v>
      </c>
      <c r="L83" s="144">
        <f t="shared" si="31"/>
        <v>5274</v>
      </c>
      <c r="M83" s="144">
        <f t="shared" si="32"/>
        <v>5713.5</v>
      </c>
      <c r="N83" s="145">
        <f t="shared" si="33"/>
        <v>6153</v>
      </c>
      <c r="O83" s="145">
        <f t="shared" si="34"/>
        <v>6592.5</v>
      </c>
      <c r="P83" s="148" t="s">
        <v>290</v>
      </c>
      <c r="Q83" s="149">
        <v>220</v>
      </c>
      <c r="R83" s="10"/>
    </row>
    <row r="84" spans="1:18" ht="15.75">
      <c r="A84" s="573"/>
      <c r="B84" s="180" t="s">
        <v>149</v>
      </c>
      <c r="C84" s="144">
        <f t="shared" si="23"/>
        <v>1662.6</v>
      </c>
      <c r="D84" s="144">
        <f t="shared" si="24"/>
        <v>2216.8000000000002</v>
      </c>
      <c r="E84" s="144">
        <f t="shared" si="25"/>
        <v>2771</v>
      </c>
      <c r="F84" s="144">
        <f t="shared" si="26"/>
        <v>3325.2</v>
      </c>
      <c r="G84" s="144">
        <f t="shared" si="27"/>
        <v>3879.3999999999996</v>
      </c>
      <c r="H84" s="144">
        <f t="shared" si="28"/>
        <v>4433.6000000000004</v>
      </c>
      <c r="I84" s="145">
        <f t="shared" si="29"/>
        <v>4987.8</v>
      </c>
      <c r="J84" s="439">
        <v>5542</v>
      </c>
      <c r="K84" s="204">
        <f t="shared" si="30"/>
        <v>6096.2000000000007</v>
      </c>
      <c r="L84" s="144">
        <f t="shared" si="31"/>
        <v>6650.4</v>
      </c>
      <c r="M84" s="144">
        <f t="shared" si="32"/>
        <v>7204.6</v>
      </c>
      <c r="N84" s="145">
        <f t="shared" si="33"/>
        <v>7758.7999999999993</v>
      </c>
      <c r="O84" s="145">
        <f t="shared" si="34"/>
        <v>8313</v>
      </c>
      <c r="P84" s="148">
        <v>210</v>
      </c>
      <c r="Q84" s="149">
        <v>210</v>
      </c>
    </row>
    <row r="85" spans="1:18" ht="31.5">
      <c r="A85" s="573"/>
      <c r="B85" s="180" t="s">
        <v>319</v>
      </c>
      <c r="C85" s="144">
        <f t="shared" si="23"/>
        <v>1318.5</v>
      </c>
      <c r="D85" s="144">
        <f t="shared" si="24"/>
        <v>1758</v>
      </c>
      <c r="E85" s="144">
        <f t="shared" si="25"/>
        <v>2197.5</v>
      </c>
      <c r="F85" s="144">
        <f t="shared" si="26"/>
        <v>2637</v>
      </c>
      <c r="G85" s="144">
        <f t="shared" si="27"/>
        <v>3076.5</v>
      </c>
      <c r="H85" s="144">
        <f t="shared" si="28"/>
        <v>3516</v>
      </c>
      <c r="I85" s="145">
        <f t="shared" si="29"/>
        <v>3955.5</v>
      </c>
      <c r="J85" s="439">
        <v>4395</v>
      </c>
      <c r="K85" s="204">
        <f t="shared" si="30"/>
        <v>4834.5</v>
      </c>
      <c r="L85" s="144">
        <f t="shared" si="31"/>
        <v>5274</v>
      </c>
      <c r="M85" s="144">
        <f t="shared" si="32"/>
        <v>5713.5</v>
      </c>
      <c r="N85" s="145">
        <f t="shared" si="33"/>
        <v>6153</v>
      </c>
      <c r="O85" s="145">
        <f t="shared" si="34"/>
        <v>6592.5</v>
      </c>
      <c r="P85" s="148" t="s">
        <v>290</v>
      </c>
      <c r="Q85" s="149">
        <v>220</v>
      </c>
    </row>
    <row r="86" spans="1:18" ht="32.25" thickBot="1">
      <c r="A86" s="570"/>
      <c r="B86" s="183" t="s">
        <v>320</v>
      </c>
      <c r="C86" s="130">
        <f t="shared" si="23"/>
        <v>1318.5</v>
      </c>
      <c r="D86" s="130">
        <f t="shared" si="24"/>
        <v>1758</v>
      </c>
      <c r="E86" s="130">
        <f t="shared" si="25"/>
        <v>2197.5</v>
      </c>
      <c r="F86" s="130">
        <f t="shared" si="26"/>
        <v>2637</v>
      </c>
      <c r="G86" s="130">
        <f t="shared" si="27"/>
        <v>3076.5</v>
      </c>
      <c r="H86" s="130">
        <f t="shared" si="28"/>
        <v>3516</v>
      </c>
      <c r="I86" s="131">
        <f t="shared" si="29"/>
        <v>3955.5</v>
      </c>
      <c r="J86" s="439">
        <v>4395</v>
      </c>
      <c r="K86" s="206">
        <f t="shared" si="30"/>
        <v>4834.5</v>
      </c>
      <c r="L86" s="130">
        <f t="shared" si="31"/>
        <v>5274</v>
      </c>
      <c r="M86" s="130">
        <f t="shared" si="32"/>
        <v>5713.5</v>
      </c>
      <c r="N86" s="131">
        <f t="shared" si="33"/>
        <v>6153</v>
      </c>
      <c r="O86" s="131">
        <f t="shared" si="34"/>
        <v>6592.5</v>
      </c>
      <c r="P86" s="172" t="s">
        <v>290</v>
      </c>
      <c r="Q86" s="173">
        <v>210</v>
      </c>
    </row>
    <row r="87" spans="1:18" ht="31.5">
      <c r="A87" s="569">
        <v>8</v>
      </c>
      <c r="B87" s="177" t="s">
        <v>150</v>
      </c>
      <c r="C87" s="139">
        <f t="shared" si="23"/>
        <v>1910.3999999999999</v>
      </c>
      <c r="D87" s="139">
        <f t="shared" si="24"/>
        <v>2547.2000000000003</v>
      </c>
      <c r="E87" s="139">
        <f t="shared" si="25"/>
        <v>3184</v>
      </c>
      <c r="F87" s="139">
        <f t="shared" si="26"/>
        <v>3820.7999999999997</v>
      </c>
      <c r="G87" s="139">
        <f t="shared" si="27"/>
        <v>4457.5999999999995</v>
      </c>
      <c r="H87" s="139">
        <f t="shared" si="28"/>
        <v>5094.4000000000005</v>
      </c>
      <c r="I87" s="140">
        <f t="shared" si="29"/>
        <v>5731.2</v>
      </c>
      <c r="J87" s="439">
        <v>6368</v>
      </c>
      <c r="K87" s="203">
        <f t="shared" si="30"/>
        <v>7004.8</v>
      </c>
      <c r="L87" s="139">
        <f t="shared" si="31"/>
        <v>7641.5999999999995</v>
      </c>
      <c r="M87" s="139">
        <f t="shared" si="32"/>
        <v>8278.4</v>
      </c>
      <c r="N87" s="140">
        <f t="shared" si="33"/>
        <v>8915.1999999999989</v>
      </c>
      <c r="O87" s="140">
        <f t="shared" si="34"/>
        <v>9552</v>
      </c>
      <c r="P87" s="166" t="s">
        <v>290</v>
      </c>
      <c r="Q87" s="167">
        <v>190</v>
      </c>
    </row>
    <row r="88" spans="1:18" ht="32.25" thickBot="1">
      <c r="A88" s="570"/>
      <c r="B88" s="183" t="s">
        <v>321</v>
      </c>
      <c r="C88" s="130">
        <f t="shared" si="23"/>
        <v>1910.3999999999999</v>
      </c>
      <c r="D88" s="130">
        <f t="shared" si="24"/>
        <v>2547.2000000000003</v>
      </c>
      <c r="E88" s="130">
        <f t="shared" si="25"/>
        <v>3184</v>
      </c>
      <c r="F88" s="130">
        <f t="shared" si="26"/>
        <v>3820.7999999999997</v>
      </c>
      <c r="G88" s="130">
        <f t="shared" si="27"/>
        <v>4457.5999999999995</v>
      </c>
      <c r="H88" s="130">
        <f t="shared" si="28"/>
        <v>5094.4000000000005</v>
      </c>
      <c r="I88" s="131">
        <f t="shared" si="29"/>
        <v>5731.2</v>
      </c>
      <c r="J88" s="439">
        <v>6368</v>
      </c>
      <c r="K88" s="206">
        <f t="shared" si="30"/>
        <v>7004.8</v>
      </c>
      <c r="L88" s="130">
        <f t="shared" si="31"/>
        <v>7641.5999999999995</v>
      </c>
      <c r="M88" s="130">
        <f t="shared" si="32"/>
        <v>8278.4</v>
      </c>
      <c r="N88" s="131">
        <f t="shared" si="33"/>
        <v>8915.1999999999989</v>
      </c>
      <c r="O88" s="131">
        <f t="shared" si="34"/>
        <v>9552</v>
      </c>
      <c r="P88" s="172" t="s">
        <v>290</v>
      </c>
      <c r="Q88" s="173">
        <v>190</v>
      </c>
    </row>
    <row r="89" spans="1:18" ht="16.5" thickBot="1">
      <c r="A89" s="67"/>
      <c r="B89" s="4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</row>
    <row r="90" spans="1:18" ht="21">
      <c r="A90" s="83"/>
      <c r="B90" s="184" t="s">
        <v>322</v>
      </c>
      <c r="C90" s="185"/>
      <c r="D90" s="186"/>
      <c r="E90" s="186"/>
      <c r="F90" s="186"/>
      <c r="G90" s="186"/>
      <c r="H90" s="186"/>
      <c r="I90" s="187"/>
      <c r="J90" s="187"/>
      <c r="K90" s="188"/>
      <c r="L90" s="187"/>
      <c r="M90" s="187"/>
      <c r="N90" s="187"/>
      <c r="O90" s="187"/>
      <c r="P90" s="187"/>
      <c r="Q90" s="189"/>
    </row>
    <row r="91" spans="1:18" ht="18.75">
      <c r="A91" s="83"/>
      <c r="B91" s="190" t="s">
        <v>323</v>
      </c>
      <c r="C91" s="191"/>
      <c r="D91" s="192"/>
      <c r="E91" s="192"/>
      <c r="F91" s="192"/>
      <c r="G91" s="192"/>
      <c r="H91" s="84"/>
      <c r="I91" s="192" t="s">
        <v>324</v>
      </c>
      <c r="J91" s="193"/>
      <c r="K91" s="193"/>
      <c r="L91" s="193"/>
      <c r="M91" s="193"/>
      <c r="N91" s="193"/>
      <c r="O91" s="193"/>
      <c r="P91" s="84"/>
      <c r="Q91" s="194"/>
    </row>
    <row r="92" spans="1:18" ht="15.75" thickBot="1">
      <c r="A92" s="83"/>
      <c r="B92" s="195" t="s">
        <v>325</v>
      </c>
      <c r="C92" s="196"/>
      <c r="D92" s="197"/>
      <c r="E92" s="197"/>
      <c r="F92" s="197"/>
      <c r="G92" s="197"/>
      <c r="H92" s="197"/>
      <c r="I92" s="198"/>
      <c r="J92" s="198"/>
      <c r="K92" s="198"/>
      <c r="L92" s="198"/>
      <c r="M92" s="198"/>
      <c r="N92" s="198"/>
      <c r="O92" s="198"/>
      <c r="P92" s="198"/>
      <c r="Q92" s="199"/>
    </row>
    <row r="93" spans="1:18" ht="15.75">
      <c r="A93" s="16" t="s">
        <v>80</v>
      </c>
      <c r="B93" s="16"/>
      <c r="C93" s="16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</row>
    <row r="94" spans="1:18" ht="15.75">
      <c r="A94" s="16" t="s">
        <v>7</v>
      </c>
      <c r="B94" s="16"/>
      <c r="C94" s="16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</row>
    <row r="95" spans="1:18" ht="15.75">
      <c r="A95" s="16" t="s">
        <v>81</v>
      </c>
      <c r="B95" s="200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</row>
    <row r="98" spans="1:8" ht="18.75">
      <c r="A98" s="49" t="s">
        <v>15</v>
      </c>
      <c r="B98" s="200"/>
      <c r="C98" s="83"/>
      <c r="D98" s="83"/>
      <c r="E98" s="83"/>
      <c r="F98" s="83"/>
      <c r="G98" s="83"/>
      <c r="H98" s="83"/>
    </row>
  </sheetData>
  <mergeCells count="36">
    <mergeCell ref="P52:P53"/>
    <mergeCell ref="Q52:Q53"/>
    <mergeCell ref="A56:Q56"/>
    <mergeCell ref="B57:B58"/>
    <mergeCell ref="C57:O57"/>
    <mergeCell ref="P57:Q57"/>
    <mergeCell ref="A43:A55"/>
    <mergeCell ref="K28:K29"/>
    <mergeCell ref="L28:L29"/>
    <mergeCell ref="A32:A42"/>
    <mergeCell ref="A87:A88"/>
    <mergeCell ref="A59:A74"/>
    <mergeCell ref="A75:A81"/>
    <mergeCell ref="A82:A86"/>
    <mergeCell ref="J28:J29"/>
    <mergeCell ref="A1:P1"/>
    <mergeCell ref="Q2:R2"/>
    <mergeCell ref="A4:A5"/>
    <mergeCell ref="B4:B5"/>
    <mergeCell ref="C4:O4"/>
    <mergeCell ref="A7:A15"/>
    <mergeCell ref="P4:Q4"/>
    <mergeCell ref="B28:B29"/>
    <mergeCell ref="C28:C29"/>
    <mergeCell ref="D28:D29"/>
    <mergeCell ref="E28:E29"/>
    <mergeCell ref="F28:F29"/>
    <mergeCell ref="G28:G29"/>
    <mergeCell ref="H28:H29"/>
    <mergeCell ref="A16:A31"/>
    <mergeCell ref="N28:N29"/>
    <mergeCell ref="O28:O29"/>
    <mergeCell ref="P28:P29"/>
    <mergeCell ref="Q28:Q29"/>
    <mergeCell ref="M28:M29"/>
    <mergeCell ref="I28:I29"/>
  </mergeCells>
  <pageMargins left="0.25" right="0.25" top="0.75" bottom="0.75" header="0.3" footer="0.3"/>
  <pageSetup paperSize="9" scale="74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108"/>
  <sheetViews>
    <sheetView topLeftCell="A40" zoomScale="90" zoomScaleNormal="90" workbookViewId="0">
      <selection activeCell="B43" sqref="B43"/>
    </sheetView>
  </sheetViews>
  <sheetFormatPr defaultRowHeight="15"/>
  <cols>
    <col min="1" max="1" width="2.85546875" customWidth="1"/>
    <col min="2" max="2" width="38.7109375" customWidth="1"/>
    <col min="16" max="16" width="13.42578125" customWidth="1"/>
  </cols>
  <sheetData>
    <row r="1" spans="1:18" ht="18" customHeight="1">
      <c r="A1" s="588" t="s">
        <v>192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588"/>
      <c r="Q1" s="54"/>
      <c r="R1" s="54"/>
    </row>
    <row r="2" spans="1:18" ht="2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583"/>
      <c r="R2" s="583"/>
    </row>
    <row r="3" spans="1:18" ht="16.5" thickBot="1">
      <c r="A3" s="65" t="s">
        <v>395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</row>
    <row r="4" spans="1:18" ht="15.75">
      <c r="A4" s="589"/>
      <c r="B4" s="591" t="s">
        <v>0</v>
      </c>
      <c r="C4" s="593" t="s">
        <v>1</v>
      </c>
      <c r="D4" s="567"/>
      <c r="E4" s="567"/>
      <c r="F4" s="567"/>
      <c r="G4" s="567"/>
      <c r="H4" s="567"/>
      <c r="I4" s="567"/>
      <c r="J4" s="567"/>
      <c r="K4" s="567"/>
      <c r="L4" s="567"/>
      <c r="M4" s="567"/>
      <c r="N4" s="567"/>
      <c r="O4" s="594"/>
      <c r="P4" s="546" t="s">
        <v>283</v>
      </c>
      <c r="Q4" s="547"/>
      <c r="R4" s="2"/>
    </row>
    <row r="5" spans="1:18" ht="26.25" thickBot="1">
      <c r="A5" s="590"/>
      <c r="B5" s="592"/>
      <c r="C5" s="130">
        <v>0.3</v>
      </c>
      <c r="D5" s="130">
        <v>0.4</v>
      </c>
      <c r="E5" s="130">
        <v>0.5</v>
      </c>
      <c r="F5" s="130">
        <v>0.6</v>
      </c>
      <c r="G5" s="130">
        <v>0.7</v>
      </c>
      <c r="H5" s="130">
        <v>0.8</v>
      </c>
      <c r="I5" s="130">
        <v>0.9</v>
      </c>
      <c r="J5" s="489">
        <v>1</v>
      </c>
      <c r="K5" s="130">
        <v>1.1000000000000001</v>
      </c>
      <c r="L5" s="130">
        <v>1.2</v>
      </c>
      <c r="M5" s="130">
        <v>1.3</v>
      </c>
      <c r="N5" s="131">
        <v>1.4</v>
      </c>
      <c r="O5" s="208">
        <v>1.5</v>
      </c>
      <c r="P5" s="354" t="s">
        <v>284</v>
      </c>
      <c r="Q5" s="355" t="s">
        <v>285</v>
      </c>
      <c r="R5" s="1"/>
    </row>
    <row r="6" spans="1:18" ht="32.25" thickBot="1">
      <c r="A6" s="209">
        <v>0</v>
      </c>
      <c r="B6" s="210" t="s">
        <v>111</v>
      </c>
      <c r="C6" s="134">
        <f>J6*0.3</f>
        <v>759.9</v>
      </c>
      <c r="D6" s="134">
        <f>J6*0.4</f>
        <v>1013.2</v>
      </c>
      <c r="E6" s="134">
        <f>J6*0.5</f>
        <v>1266.5</v>
      </c>
      <c r="F6" s="134">
        <f>J6*0.6</f>
        <v>1519.8</v>
      </c>
      <c r="G6" s="134">
        <f>J6*0.7</f>
        <v>1773.1</v>
      </c>
      <c r="H6" s="134">
        <f>J6*0.8</f>
        <v>2026.4</v>
      </c>
      <c r="I6" s="134">
        <f>J6*0.9</f>
        <v>2279.7000000000003</v>
      </c>
      <c r="J6" s="439">
        <v>2533</v>
      </c>
      <c r="K6" s="134">
        <f>J6*1.1</f>
        <v>2786.3</v>
      </c>
      <c r="L6" s="134">
        <f>J6*1.2</f>
        <v>3039.6</v>
      </c>
      <c r="M6" s="134">
        <f>J6*1.3</f>
        <v>3292.9</v>
      </c>
      <c r="N6" s="135">
        <f>J6*1.4</f>
        <v>3546.2</v>
      </c>
      <c r="O6" s="135">
        <f>J6*1.5</f>
        <v>3799.5</v>
      </c>
      <c r="P6" s="211">
        <v>180</v>
      </c>
      <c r="Q6" s="212">
        <v>180</v>
      </c>
      <c r="R6" s="1"/>
    </row>
    <row r="7" spans="1:18" ht="15.75">
      <c r="A7" s="580">
        <v>1</v>
      </c>
      <c r="B7" s="154" t="s">
        <v>112</v>
      </c>
      <c r="C7" s="139">
        <f>J7*0.3</f>
        <v>889.19999999999993</v>
      </c>
      <c r="D7" s="139">
        <f>J7*0.4</f>
        <v>1185.6000000000001</v>
      </c>
      <c r="E7" s="139">
        <f>J7*0.5</f>
        <v>1482</v>
      </c>
      <c r="F7" s="139">
        <f>J7*0.6</f>
        <v>1778.3999999999999</v>
      </c>
      <c r="G7" s="139">
        <f>J7*0.7</f>
        <v>2074.7999999999997</v>
      </c>
      <c r="H7" s="139">
        <f>J7*0.8</f>
        <v>2371.2000000000003</v>
      </c>
      <c r="I7" s="139">
        <f>J7*0.9</f>
        <v>2667.6</v>
      </c>
      <c r="J7" s="439">
        <v>2964</v>
      </c>
      <c r="K7" s="139">
        <f>J7*1.1</f>
        <v>3260.4</v>
      </c>
      <c r="L7" s="139">
        <f>J7*1.2</f>
        <v>3556.7999999999997</v>
      </c>
      <c r="M7" s="139">
        <f>J7*1.3</f>
        <v>3853.2000000000003</v>
      </c>
      <c r="N7" s="140">
        <f>J7*1.4</f>
        <v>4149.5999999999995</v>
      </c>
      <c r="O7" s="140">
        <f>J7*1.5</f>
        <v>4446</v>
      </c>
      <c r="P7" s="213">
        <v>180</v>
      </c>
      <c r="Q7" s="214">
        <v>180</v>
      </c>
      <c r="R7" s="1"/>
    </row>
    <row r="8" spans="1:18" ht="15.75">
      <c r="A8" s="573"/>
      <c r="B8" s="155" t="s">
        <v>113</v>
      </c>
      <c r="C8" s="144">
        <f t="shared" ref="C8:C13" si="0">J8*0.3</f>
        <v>889.19999999999993</v>
      </c>
      <c r="D8" s="144">
        <f t="shared" ref="D8:D73" si="1">J8*0.4</f>
        <v>1185.6000000000001</v>
      </c>
      <c r="E8" s="144">
        <f t="shared" ref="E8:E73" si="2">J8*0.5</f>
        <v>1482</v>
      </c>
      <c r="F8" s="144">
        <f t="shared" ref="F8:F73" si="3">J8*0.6</f>
        <v>1778.3999999999999</v>
      </c>
      <c r="G8" s="144">
        <f t="shared" ref="G8:G73" si="4">J8*0.7</f>
        <v>2074.7999999999997</v>
      </c>
      <c r="H8" s="144">
        <f t="shared" ref="H8:H73" si="5">J8*0.8</f>
        <v>2371.2000000000003</v>
      </c>
      <c r="I8" s="144">
        <f t="shared" ref="I8:I73" si="6">J8*0.9</f>
        <v>2667.6</v>
      </c>
      <c r="J8" s="439">
        <v>2964</v>
      </c>
      <c r="K8" s="144">
        <f t="shared" ref="K8:K73" si="7">J8*1.1</f>
        <v>3260.4</v>
      </c>
      <c r="L8" s="144">
        <f t="shared" ref="L8:L73" si="8">J8*1.2</f>
        <v>3556.7999999999997</v>
      </c>
      <c r="M8" s="144">
        <f t="shared" ref="M8:M73" si="9">J8*1.3</f>
        <v>3853.2000000000003</v>
      </c>
      <c r="N8" s="145">
        <f t="shared" ref="N8:N73" si="10">J8*1.4</f>
        <v>4149.5999999999995</v>
      </c>
      <c r="O8" s="145">
        <f t="shared" ref="O8:O73" si="11">J8*1.5</f>
        <v>4446</v>
      </c>
      <c r="P8" s="215">
        <v>180</v>
      </c>
      <c r="Q8" s="216">
        <v>180</v>
      </c>
      <c r="R8" s="1"/>
    </row>
    <row r="9" spans="1:18" ht="15.75">
      <c r="A9" s="573"/>
      <c r="B9" s="155" t="s">
        <v>114</v>
      </c>
      <c r="C9" s="144">
        <f>J9*0.3</f>
        <v>889.19999999999993</v>
      </c>
      <c r="D9" s="144">
        <f t="shared" si="1"/>
        <v>1185.6000000000001</v>
      </c>
      <c r="E9" s="144">
        <f t="shared" si="2"/>
        <v>1482</v>
      </c>
      <c r="F9" s="144">
        <f t="shared" si="3"/>
        <v>1778.3999999999999</v>
      </c>
      <c r="G9" s="144">
        <f t="shared" si="4"/>
        <v>2074.7999999999997</v>
      </c>
      <c r="H9" s="144">
        <f t="shared" si="5"/>
        <v>2371.2000000000003</v>
      </c>
      <c r="I9" s="144">
        <f t="shared" si="6"/>
        <v>2667.6</v>
      </c>
      <c r="J9" s="439">
        <v>2964</v>
      </c>
      <c r="K9" s="144">
        <f t="shared" si="7"/>
        <v>3260.4</v>
      </c>
      <c r="L9" s="144">
        <f t="shared" si="8"/>
        <v>3556.7999999999997</v>
      </c>
      <c r="M9" s="144">
        <f t="shared" si="9"/>
        <v>3853.2000000000003</v>
      </c>
      <c r="N9" s="145">
        <f t="shared" si="10"/>
        <v>4149.5999999999995</v>
      </c>
      <c r="O9" s="145">
        <f t="shared" si="11"/>
        <v>4446</v>
      </c>
      <c r="P9" s="215">
        <v>180</v>
      </c>
      <c r="Q9" s="216">
        <v>180</v>
      </c>
      <c r="R9" s="1"/>
    </row>
    <row r="10" spans="1:18" ht="15.75">
      <c r="A10" s="573"/>
      <c r="B10" s="155" t="s">
        <v>115</v>
      </c>
      <c r="C10" s="144">
        <f t="shared" si="0"/>
        <v>889.19999999999993</v>
      </c>
      <c r="D10" s="144">
        <f t="shared" si="1"/>
        <v>1185.6000000000001</v>
      </c>
      <c r="E10" s="144">
        <f t="shared" si="2"/>
        <v>1482</v>
      </c>
      <c r="F10" s="144">
        <f t="shared" si="3"/>
        <v>1778.3999999999999</v>
      </c>
      <c r="G10" s="144">
        <f t="shared" si="4"/>
        <v>2074.7999999999997</v>
      </c>
      <c r="H10" s="144">
        <f t="shared" si="5"/>
        <v>2371.2000000000003</v>
      </c>
      <c r="I10" s="144">
        <f t="shared" si="6"/>
        <v>2667.6</v>
      </c>
      <c r="J10" s="439">
        <v>2964</v>
      </c>
      <c r="K10" s="144">
        <f t="shared" si="7"/>
        <v>3260.4</v>
      </c>
      <c r="L10" s="144">
        <f t="shared" si="8"/>
        <v>3556.7999999999997</v>
      </c>
      <c r="M10" s="144">
        <f t="shared" si="9"/>
        <v>3853.2000000000003</v>
      </c>
      <c r="N10" s="145">
        <f t="shared" si="10"/>
        <v>4149.5999999999995</v>
      </c>
      <c r="O10" s="145">
        <f t="shared" si="11"/>
        <v>4446</v>
      </c>
      <c r="P10" s="215">
        <v>180</v>
      </c>
      <c r="Q10" s="216">
        <v>180</v>
      </c>
      <c r="R10" s="1"/>
    </row>
    <row r="11" spans="1:18" ht="15.75">
      <c r="A11" s="573"/>
      <c r="B11" s="155" t="s">
        <v>116</v>
      </c>
      <c r="C11" s="144">
        <f t="shared" si="0"/>
        <v>889.19999999999993</v>
      </c>
      <c r="D11" s="144">
        <f t="shared" si="1"/>
        <v>1185.6000000000001</v>
      </c>
      <c r="E11" s="144">
        <f t="shared" si="2"/>
        <v>1482</v>
      </c>
      <c r="F11" s="144">
        <f t="shared" si="3"/>
        <v>1778.3999999999999</v>
      </c>
      <c r="G11" s="144">
        <f t="shared" si="4"/>
        <v>2074.7999999999997</v>
      </c>
      <c r="H11" s="144">
        <f t="shared" si="5"/>
        <v>2371.2000000000003</v>
      </c>
      <c r="I11" s="144">
        <f t="shared" si="6"/>
        <v>2667.6</v>
      </c>
      <c r="J11" s="439">
        <v>2964</v>
      </c>
      <c r="K11" s="144">
        <f t="shared" si="7"/>
        <v>3260.4</v>
      </c>
      <c r="L11" s="144">
        <f t="shared" si="8"/>
        <v>3556.7999999999997</v>
      </c>
      <c r="M11" s="144">
        <f t="shared" si="9"/>
        <v>3853.2000000000003</v>
      </c>
      <c r="N11" s="145">
        <f t="shared" si="10"/>
        <v>4149.5999999999995</v>
      </c>
      <c r="O11" s="145">
        <f t="shared" si="11"/>
        <v>4446</v>
      </c>
      <c r="P11" s="215">
        <v>180</v>
      </c>
      <c r="Q11" s="216">
        <v>180</v>
      </c>
    </row>
    <row r="12" spans="1:18" ht="15.75">
      <c r="A12" s="573"/>
      <c r="B12" s="155" t="s">
        <v>286</v>
      </c>
      <c r="C12" s="144">
        <f t="shared" si="0"/>
        <v>889.19999999999993</v>
      </c>
      <c r="D12" s="144">
        <f t="shared" si="1"/>
        <v>1185.6000000000001</v>
      </c>
      <c r="E12" s="144">
        <f t="shared" si="2"/>
        <v>1482</v>
      </c>
      <c r="F12" s="144">
        <f t="shared" si="3"/>
        <v>1778.3999999999999</v>
      </c>
      <c r="G12" s="144">
        <f t="shared" si="4"/>
        <v>2074.7999999999997</v>
      </c>
      <c r="H12" s="144">
        <f t="shared" si="5"/>
        <v>2371.2000000000003</v>
      </c>
      <c r="I12" s="144">
        <f t="shared" si="6"/>
        <v>2667.6</v>
      </c>
      <c r="J12" s="439">
        <v>2964</v>
      </c>
      <c r="K12" s="144">
        <f t="shared" si="7"/>
        <v>3260.4</v>
      </c>
      <c r="L12" s="144">
        <f t="shared" si="8"/>
        <v>3556.7999999999997</v>
      </c>
      <c r="M12" s="144">
        <f t="shared" si="9"/>
        <v>3853.2000000000003</v>
      </c>
      <c r="N12" s="145">
        <f t="shared" si="10"/>
        <v>4149.5999999999995</v>
      </c>
      <c r="O12" s="145">
        <f t="shared" si="11"/>
        <v>4446</v>
      </c>
      <c r="P12" s="217">
        <v>180</v>
      </c>
      <c r="Q12" s="218">
        <v>180</v>
      </c>
    </row>
    <row r="13" spans="1:18" ht="15.75">
      <c r="A13" s="573"/>
      <c r="B13" s="155" t="s">
        <v>117</v>
      </c>
      <c r="C13" s="144">
        <f t="shared" si="0"/>
        <v>889.19999999999993</v>
      </c>
      <c r="D13" s="144">
        <f t="shared" si="1"/>
        <v>1185.6000000000001</v>
      </c>
      <c r="E13" s="144">
        <f t="shared" si="2"/>
        <v>1482</v>
      </c>
      <c r="F13" s="144">
        <f t="shared" si="3"/>
        <v>1778.3999999999999</v>
      </c>
      <c r="G13" s="144">
        <f t="shared" si="4"/>
        <v>2074.7999999999997</v>
      </c>
      <c r="H13" s="144">
        <f t="shared" si="5"/>
        <v>2371.2000000000003</v>
      </c>
      <c r="I13" s="144">
        <f t="shared" si="6"/>
        <v>2667.6</v>
      </c>
      <c r="J13" s="439">
        <v>2964</v>
      </c>
      <c r="K13" s="144">
        <f t="shared" si="7"/>
        <v>3260.4</v>
      </c>
      <c r="L13" s="144">
        <f t="shared" si="8"/>
        <v>3556.7999999999997</v>
      </c>
      <c r="M13" s="144">
        <f t="shared" si="9"/>
        <v>3853.2000000000003</v>
      </c>
      <c r="N13" s="145">
        <f t="shared" si="10"/>
        <v>4149.5999999999995</v>
      </c>
      <c r="O13" s="145">
        <f t="shared" si="11"/>
        <v>4446</v>
      </c>
      <c r="P13" s="215">
        <v>180</v>
      </c>
      <c r="Q13" s="219">
        <v>180</v>
      </c>
    </row>
    <row r="14" spans="1:18" ht="15.75">
      <c r="A14" s="573"/>
      <c r="B14" s="155" t="s">
        <v>2</v>
      </c>
      <c r="C14" s="144">
        <f>J14*0.3</f>
        <v>889.19999999999993</v>
      </c>
      <c r="D14" s="144">
        <f t="shared" si="1"/>
        <v>1185.6000000000001</v>
      </c>
      <c r="E14" s="144">
        <f t="shared" si="2"/>
        <v>1482</v>
      </c>
      <c r="F14" s="144">
        <f t="shared" si="3"/>
        <v>1778.3999999999999</v>
      </c>
      <c r="G14" s="144">
        <f t="shared" si="4"/>
        <v>2074.7999999999997</v>
      </c>
      <c r="H14" s="144">
        <f t="shared" si="5"/>
        <v>2371.2000000000003</v>
      </c>
      <c r="I14" s="144">
        <f t="shared" si="6"/>
        <v>2667.6</v>
      </c>
      <c r="J14" s="439">
        <v>2964</v>
      </c>
      <c r="K14" s="144">
        <f t="shared" si="7"/>
        <v>3260.4</v>
      </c>
      <c r="L14" s="144">
        <f t="shared" si="8"/>
        <v>3556.7999999999997</v>
      </c>
      <c r="M14" s="144">
        <f t="shared" si="9"/>
        <v>3853.2000000000003</v>
      </c>
      <c r="N14" s="145">
        <f t="shared" si="10"/>
        <v>4149.5999999999995</v>
      </c>
      <c r="O14" s="145">
        <f t="shared" si="11"/>
        <v>4446</v>
      </c>
      <c r="P14" s="217">
        <v>180</v>
      </c>
      <c r="Q14" s="218">
        <v>220</v>
      </c>
    </row>
    <row r="15" spans="1:18" ht="16.5" thickBot="1">
      <c r="A15" s="570"/>
      <c r="B15" s="163" t="s">
        <v>3</v>
      </c>
      <c r="C15" s="130">
        <f>J15*0.3</f>
        <v>889.19999999999993</v>
      </c>
      <c r="D15" s="130">
        <f t="shared" si="1"/>
        <v>1185.6000000000001</v>
      </c>
      <c r="E15" s="130">
        <f t="shared" si="2"/>
        <v>1482</v>
      </c>
      <c r="F15" s="130">
        <f t="shared" si="3"/>
        <v>1778.3999999999999</v>
      </c>
      <c r="G15" s="130">
        <f t="shared" si="4"/>
        <v>2074.7999999999997</v>
      </c>
      <c r="H15" s="130">
        <f t="shared" si="5"/>
        <v>2371.2000000000003</v>
      </c>
      <c r="I15" s="130">
        <f t="shared" si="6"/>
        <v>2667.6</v>
      </c>
      <c r="J15" s="439">
        <v>2964</v>
      </c>
      <c r="K15" s="130">
        <f t="shared" si="7"/>
        <v>3260.4</v>
      </c>
      <c r="L15" s="130">
        <f t="shared" si="8"/>
        <v>3556.7999999999997</v>
      </c>
      <c r="M15" s="130">
        <f t="shared" si="9"/>
        <v>3853.2000000000003</v>
      </c>
      <c r="N15" s="131">
        <f t="shared" si="10"/>
        <v>4149.5999999999995</v>
      </c>
      <c r="O15" s="131">
        <f t="shared" si="11"/>
        <v>4446</v>
      </c>
      <c r="P15" s="220">
        <v>200</v>
      </c>
      <c r="Q15" s="221">
        <v>220</v>
      </c>
    </row>
    <row r="16" spans="1:18" ht="15.75">
      <c r="A16" s="580">
        <v>2</v>
      </c>
      <c r="B16" s="154" t="s">
        <v>118</v>
      </c>
      <c r="C16" s="139">
        <f t="shared" ref="C16:C28" si="12">J16*0.3</f>
        <v>1209.8999999999999</v>
      </c>
      <c r="D16" s="139">
        <f t="shared" si="1"/>
        <v>1613.2</v>
      </c>
      <c r="E16" s="139">
        <f t="shared" si="2"/>
        <v>2016.5</v>
      </c>
      <c r="F16" s="139">
        <f t="shared" si="3"/>
        <v>2419.7999999999997</v>
      </c>
      <c r="G16" s="139">
        <f t="shared" si="4"/>
        <v>2823.1</v>
      </c>
      <c r="H16" s="139">
        <f t="shared" si="5"/>
        <v>3226.4</v>
      </c>
      <c r="I16" s="139">
        <f t="shared" si="6"/>
        <v>3629.7000000000003</v>
      </c>
      <c r="J16" s="439">
        <v>4033</v>
      </c>
      <c r="K16" s="139">
        <f t="shared" si="7"/>
        <v>4436.3</v>
      </c>
      <c r="L16" s="139">
        <f t="shared" si="8"/>
        <v>4839.5999999999995</v>
      </c>
      <c r="M16" s="139">
        <f t="shared" si="9"/>
        <v>5242.9000000000005</v>
      </c>
      <c r="N16" s="140">
        <f t="shared" si="10"/>
        <v>5646.2</v>
      </c>
      <c r="O16" s="140">
        <f t="shared" si="11"/>
        <v>6049.5</v>
      </c>
      <c r="P16" s="213">
        <v>180</v>
      </c>
      <c r="Q16" s="214">
        <v>180</v>
      </c>
    </row>
    <row r="17" spans="1:17" ht="15.75">
      <c r="A17" s="573"/>
      <c r="B17" s="155" t="s">
        <v>119</v>
      </c>
      <c r="C17" s="144">
        <f t="shared" si="12"/>
        <v>1209.8999999999999</v>
      </c>
      <c r="D17" s="144">
        <f t="shared" si="1"/>
        <v>1613.2</v>
      </c>
      <c r="E17" s="144">
        <f t="shared" si="2"/>
        <v>2016.5</v>
      </c>
      <c r="F17" s="144">
        <f t="shared" si="3"/>
        <v>2419.7999999999997</v>
      </c>
      <c r="G17" s="144">
        <f t="shared" si="4"/>
        <v>2823.1</v>
      </c>
      <c r="H17" s="144">
        <f t="shared" si="5"/>
        <v>3226.4</v>
      </c>
      <c r="I17" s="144">
        <f t="shared" si="6"/>
        <v>3629.7000000000003</v>
      </c>
      <c r="J17" s="439">
        <v>4033</v>
      </c>
      <c r="K17" s="144">
        <f t="shared" si="7"/>
        <v>4436.3</v>
      </c>
      <c r="L17" s="144">
        <f t="shared" si="8"/>
        <v>4839.5999999999995</v>
      </c>
      <c r="M17" s="144">
        <f t="shared" si="9"/>
        <v>5242.9000000000005</v>
      </c>
      <c r="N17" s="145">
        <f t="shared" si="10"/>
        <v>5646.2</v>
      </c>
      <c r="O17" s="145">
        <f t="shared" si="11"/>
        <v>6049.5</v>
      </c>
      <c r="P17" s="217">
        <v>180</v>
      </c>
      <c r="Q17" s="218">
        <v>180</v>
      </c>
    </row>
    <row r="18" spans="1:17" ht="15.75">
      <c r="A18" s="573"/>
      <c r="B18" s="155" t="s">
        <v>287</v>
      </c>
      <c r="C18" s="144">
        <f t="shared" si="12"/>
        <v>1653.6</v>
      </c>
      <c r="D18" s="144">
        <f t="shared" si="1"/>
        <v>2204.8000000000002</v>
      </c>
      <c r="E18" s="144">
        <f t="shared" si="2"/>
        <v>2756</v>
      </c>
      <c r="F18" s="144">
        <f t="shared" si="3"/>
        <v>3307.2</v>
      </c>
      <c r="G18" s="144">
        <f t="shared" si="4"/>
        <v>3858.3999999999996</v>
      </c>
      <c r="H18" s="144">
        <f t="shared" si="5"/>
        <v>4409.6000000000004</v>
      </c>
      <c r="I18" s="144">
        <f t="shared" si="6"/>
        <v>4960.8</v>
      </c>
      <c r="J18" s="439">
        <v>5512</v>
      </c>
      <c r="K18" s="144">
        <f t="shared" si="7"/>
        <v>6063.2000000000007</v>
      </c>
      <c r="L18" s="144">
        <f t="shared" si="8"/>
        <v>6614.4</v>
      </c>
      <c r="M18" s="144">
        <f t="shared" si="9"/>
        <v>7165.6</v>
      </c>
      <c r="N18" s="145">
        <f t="shared" si="10"/>
        <v>7716.7999999999993</v>
      </c>
      <c r="O18" s="145">
        <f t="shared" si="11"/>
        <v>8268</v>
      </c>
      <c r="P18" s="217">
        <v>180</v>
      </c>
      <c r="Q18" s="218">
        <v>180</v>
      </c>
    </row>
    <row r="19" spans="1:17" ht="15.75">
      <c r="A19" s="573"/>
      <c r="B19" s="155" t="s">
        <v>120</v>
      </c>
      <c r="C19" s="144">
        <f t="shared" si="12"/>
        <v>1209.8999999999999</v>
      </c>
      <c r="D19" s="144">
        <f t="shared" si="1"/>
        <v>1613.2</v>
      </c>
      <c r="E19" s="144">
        <f t="shared" si="2"/>
        <v>2016.5</v>
      </c>
      <c r="F19" s="144">
        <f t="shared" si="3"/>
        <v>2419.7999999999997</v>
      </c>
      <c r="G19" s="144">
        <f t="shared" si="4"/>
        <v>2823.1</v>
      </c>
      <c r="H19" s="144">
        <f t="shared" si="5"/>
        <v>3226.4</v>
      </c>
      <c r="I19" s="144">
        <f t="shared" si="6"/>
        <v>3629.7000000000003</v>
      </c>
      <c r="J19" s="439">
        <v>4033</v>
      </c>
      <c r="K19" s="144">
        <f t="shared" si="7"/>
        <v>4436.3</v>
      </c>
      <c r="L19" s="144">
        <f t="shared" si="8"/>
        <v>4839.5999999999995</v>
      </c>
      <c r="M19" s="144">
        <f t="shared" si="9"/>
        <v>5242.9000000000005</v>
      </c>
      <c r="N19" s="145">
        <f t="shared" si="10"/>
        <v>5646.2</v>
      </c>
      <c r="O19" s="145">
        <f t="shared" si="11"/>
        <v>6049.5</v>
      </c>
      <c r="P19" s="217">
        <v>180</v>
      </c>
      <c r="Q19" s="218">
        <v>220</v>
      </c>
    </row>
    <row r="20" spans="1:17" ht="15.75">
      <c r="A20" s="573"/>
      <c r="B20" s="155" t="s">
        <v>121</v>
      </c>
      <c r="C20" s="144">
        <f t="shared" si="12"/>
        <v>1209.8999999999999</v>
      </c>
      <c r="D20" s="144">
        <f t="shared" si="1"/>
        <v>1613.2</v>
      </c>
      <c r="E20" s="144">
        <f t="shared" si="2"/>
        <v>2016.5</v>
      </c>
      <c r="F20" s="144">
        <f t="shared" si="3"/>
        <v>2419.7999999999997</v>
      </c>
      <c r="G20" s="144">
        <f t="shared" si="4"/>
        <v>2823.1</v>
      </c>
      <c r="H20" s="144">
        <f t="shared" si="5"/>
        <v>3226.4</v>
      </c>
      <c r="I20" s="144">
        <f t="shared" si="6"/>
        <v>3629.7000000000003</v>
      </c>
      <c r="J20" s="439">
        <v>4033</v>
      </c>
      <c r="K20" s="144">
        <f t="shared" si="7"/>
        <v>4436.3</v>
      </c>
      <c r="L20" s="144">
        <f t="shared" si="8"/>
        <v>4839.5999999999995</v>
      </c>
      <c r="M20" s="144">
        <f t="shared" si="9"/>
        <v>5242.9000000000005</v>
      </c>
      <c r="N20" s="145">
        <f t="shared" si="10"/>
        <v>5646.2</v>
      </c>
      <c r="O20" s="145">
        <f t="shared" si="11"/>
        <v>6049.5</v>
      </c>
      <c r="P20" s="215">
        <v>180</v>
      </c>
      <c r="Q20" s="216">
        <v>180</v>
      </c>
    </row>
    <row r="21" spans="1:17" ht="15.75">
      <c r="A21" s="573"/>
      <c r="B21" s="155" t="s">
        <v>4</v>
      </c>
      <c r="C21" s="144">
        <f t="shared" si="12"/>
        <v>1209.8999999999999</v>
      </c>
      <c r="D21" s="144">
        <f t="shared" si="1"/>
        <v>1613.2</v>
      </c>
      <c r="E21" s="144">
        <f t="shared" si="2"/>
        <v>2016.5</v>
      </c>
      <c r="F21" s="144">
        <f t="shared" si="3"/>
        <v>2419.7999999999997</v>
      </c>
      <c r="G21" s="144">
        <f t="shared" si="4"/>
        <v>2823.1</v>
      </c>
      <c r="H21" s="144">
        <f t="shared" si="5"/>
        <v>3226.4</v>
      </c>
      <c r="I21" s="144">
        <f t="shared" si="6"/>
        <v>3629.7000000000003</v>
      </c>
      <c r="J21" s="439">
        <v>4033</v>
      </c>
      <c r="K21" s="144">
        <f t="shared" si="7"/>
        <v>4436.3</v>
      </c>
      <c r="L21" s="144">
        <f t="shared" si="8"/>
        <v>4839.5999999999995</v>
      </c>
      <c r="M21" s="144">
        <f t="shared" si="9"/>
        <v>5242.9000000000005</v>
      </c>
      <c r="N21" s="145">
        <f t="shared" si="10"/>
        <v>5646.2</v>
      </c>
      <c r="O21" s="145">
        <f t="shared" si="11"/>
        <v>6049.5</v>
      </c>
      <c r="P21" s="217">
        <v>180</v>
      </c>
      <c r="Q21" s="218">
        <v>220</v>
      </c>
    </row>
    <row r="22" spans="1:17" ht="15.75">
      <c r="A22" s="573"/>
      <c r="B22" s="155" t="s">
        <v>122</v>
      </c>
      <c r="C22" s="144">
        <f t="shared" si="12"/>
        <v>1209.8999999999999</v>
      </c>
      <c r="D22" s="144">
        <f t="shared" si="1"/>
        <v>1613.2</v>
      </c>
      <c r="E22" s="144">
        <f t="shared" si="2"/>
        <v>2016.5</v>
      </c>
      <c r="F22" s="144">
        <f t="shared" si="3"/>
        <v>2419.7999999999997</v>
      </c>
      <c r="G22" s="144">
        <f t="shared" si="4"/>
        <v>2823.1</v>
      </c>
      <c r="H22" s="144">
        <f t="shared" si="5"/>
        <v>3226.4</v>
      </c>
      <c r="I22" s="144">
        <f t="shared" si="6"/>
        <v>3629.7000000000003</v>
      </c>
      <c r="J22" s="439">
        <v>4033</v>
      </c>
      <c r="K22" s="144">
        <f t="shared" si="7"/>
        <v>4436.3</v>
      </c>
      <c r="L22" s="144">
        <f t="shared" si="8"/>
        <v>4839.5999999999995</v>
      </c>
      <c r="M22" s="144">
        <f t="shared" si="9"/>
        <v>5242.9000000000005</v>
      </c>
      <c r="N22" s="145">
        <f t="shared" si="10"/>
        <v>5646.2</v>
      </c>
      <c r="O22" s="145">
        <f t="shared" si="11"/>
        <v>6049.5</v>
      </c>
      <c r="P22" s="215">
        <v>178</v>
      </c>
      <c r="Q22" s="216">
        <v>180</v>
      </c>
    </row>
    <row r="23" spans="1:17" ht="15.75">
      <c r="A23" s="573"/>
      <c r="B23" s="155" t="s">
        <v>123</v>
      </c>
      <c r="C23" s="144">
        <f t="shared" si="12"/>
        <v>1209.8999999999999</v>
      </c>
      <c r="D23" s="144">
        <f t="shared" si="1"/>
        <v>1613.2</v>
      </c>
      <c r="E23" s="144">
        <f t="shared" si="2"/>
        <v>2016.5</v>
      </c>
      <c r="F23" s="144">
        <f t="shared" si="3"/>
        <v>2419.7999999999997</v>
      </c>
      <c r="G23" s="144">
        <f t="shared" si="4"/>
        <v>2823.1</v>
      </c>
      <c r="H23" s="144">
        <f t="shared" si="5"/>
        <v>3226.4</v>
      </c>
      <c r="I23" s="144">
        <f t="shared" si="6"/>
        <v>3629.7000000000003</v>
      </c>
      <c r="J23" s="439">
        <v>4033</v>
      </c>
      <c r="K23" s="144">
        <f t="shared" si="7"/>
        <v>4436.3</v>
      </c>
      <c r="L23" s="144">
        <f t="shared" si="8"/>
        <v>4839.5999999999995</v>
      </c>
      <c r="M23" s="144">
        <f t="shared" si="9"/>
        <v>5242.9000000000005</v>
      </c>
      <c r="N23" s="145">
        <f t="shared" si="10"/>
        <v>5646.2</v>
      </c>
      <c r="O23" s="145">
        <f t="shared" si="11"/>
        <v>6049.5</v>
      </c>
      <c r="P23" s="215">
        <v>180</v>
      </c>
      <c r="Q23" s="216">
        <v>180</v>
      </c>
    </row>
    <row r="24" spans="1:17" ht="15.75">
      <c r="A24" s="573"/>
      <c r="B24" s="155" t="s">
        <v>124</v>
      </c>
      <c r="C24" s="144">
        <f t="shared" si="12"/>
        <v>1209.8999999999999</v>
      </c>
      <c r="D24" s="144">
        <f t="shared" si="1"/>
        <v>1613.2</v>
      </c>
      <c r="E24" s="144">
        <f t="shared" si="2"/>
        <v>2016.5</v>
      </c>
      <c r="F24" s="144">
        <f t="shared" si="3"/>
        <v>2419.7999999999997</v>
      </c>
      <c r="G24" s="144">
        <f t="shared" si="4"/>
        <v>2823.1</v>
      </c>
      <c r="H24" s="144">
        <f t="shared" si="5"/>
        <v>3226.4</v>
      </c>
      <c r="I24" s="144">
        <f t="shared" si="6"/>
        <v>3629.7000000000003</v>
      </c>
      <c r="J24" s="439">
        <v>4033</v>
      </c>
      <c r="K24" s="144">
        <f t="shared" si="7"/>
        <v>4436.3</v>
      </c>
      <c r="L24" s="144">
        <f t="shared" si="8"/>
        <v>4839.5999999999995</v>
      </c>
      <c r="M24" s="144">
        <f t="shared" si="9"/>
        <v>5242.9000000000005</v>
      </c>
      <c r="N24" s="145">
        <f t="shared" si="10"/>
        <v>5646.2</v>
      </c>
      <c r="O24" s="145">
        <f t="shared" si="11"/>
        <v>6049.5</v>
      </c>
      <c r="P24" s="215">
        <v>180</v>
      </c>
      <c r="Q24" s="216">
        <v>180</v>
      </c>
    </row>
    <row r="25" spans="1:17" ht="15.75">
      <c r="A25" s="573"/>
      <c r="B25" s="155" t="s">
        <v>125</v>
      </c>
      <c r="C25" s="144">
        <f t="shared" si="12"/>
        <v>1209.8999999999999</v>
      </c>
      <c r="D25" s="144">
        <f t="shared" si="1"/>
        <v>1613.2</v>
      </c>
      <c r="E25" s="144">
        <f t="shared" si="2"/>
        <v>2016.5</v>
      </c>
      <c r="F25" s="144">
        <f t="shared" si="3"/>
        <v>2419.7999999999997</v>
      </c>
      <c r="G25" s="144">
        <f t="shared" si="4"/>
        <v>2823.1</v>
      </c>
      <c r="H25" s="144">
        <f t="shared" si="5"/>
        <v>3226.4</v>
      </c>
      <c r="I25" s="144">
        <f t="shared" si="6"/>
        <v>3629.7000000000003</v>
      </c>
      <c r="J25" s="439">
        <v>4033</v>
      </c>
      <c r="K25" s="144">
        <f t="shared" si="7"/>
        <v>4436.3</v>
      </c>
      <c r="L25" s="144">
        <f t="shared" si="8"/>
        <v>4839.5999999999995</v>
      </c>
      <c r="M25" s="144">
        <f t="shared" si="9"/>
        <v>5242.9000000000005</v>
      </c>
      <c r="N25" s="145">
        <f t="shared" si="10"/>
        <v>5646.2</v>
      </c>
      <c r="O25" s="145">
        <f t="shared" si="11"/>
        <v>6049.5</v>
      </c>
      <c r="P25" s="215">
        <v>180</v>
      </c>
      <c r="Q25" s="216">
        <v>180</v>
      </c>
    </row>
    <row r="26" spans="1:17" ht="15.75">
      <c r="A26" s="573"/>
      <c r="B26" s="155" t="s">
        <v>126</v>
      </c>
      <c r="C26" s="144">
        <f t="shared" si="12"/>
        <v>1209.8999999999999</v>
      </c>
      <c r="D26" s="144">
        <f t="shared" si="1"/>
        <v>1613.2</v>
      </c>
      <c r="E26" s="144">
        <f t="shared" si="2"/>
        <v>2016.5</v>
      </c>
      <c r="F26" s="144">
        <f t="shared" si="3"/>
        <v>2419.7999999999997</v>
      </c>
      <c r="G26" s="144">
        <f t="shared" si="4"/>
        <v>2823.1</v>
      </c>
      <c r="H26" s="144">
        <f t="shared" si="5"/>
        <v>3226.4</v>
      </c>
      <c r="I26" s="144">
        <f t="shared" si="6"/>
        <v>3629.7000000000003</v>
      </c>
      <c r="J26" s="439">
        <v>4033</v>
      </c>
      <c r="K26" s="144">
        <f t="shared" si="7"/>
        <v>4436.3</v>
      </c>
      <c r="L26" s="144">
        <f t="shared" si="8"/>
        <v>4839.5999999999995</v>
      </c>
      <c r="M26" s="144">
        <f t="shared" si="9"/>
        <v>5242.9000000000005</v>
      </c>
      <c r="N26" s="145">
        <f t="shared" si="10"/>
        <v>5646.2</v>
      </c>
      <c r="O26" s="145">
        <f t="shared" si="11"/>
        <v>6049.5</v>
      </c>
      <c r="P26" s="217">
        <v>180</v>
      </c>
      <c r="Q26" s="218">
        <v>180</v>
      </c>
    </row>
    <row r="27" spans="1:17" ht="15.75">
      <c r="A27" s="573"/>
      <c r="B27" s="156" t="s">
        <v>288</v>
      </c>
      <c r="C27" s="144">
        <f t="shared" si="12"/>
        <v>1209.8999999999999</v>
      </c>
      <c r="D27" s="144">
        <f t="shared" si="1"/>
        <v>1613.2</v>
      </c>
      <c r="E27" s="144">
        <f t="shared" si="2"/>
        <v>2016.5</v>
      </c>
      <c r="F27" s="144">
        <f t="shared" si="3"/>
        <v>2419.7999999999997</v>
      </c>
      <c r="G27" s="144">
        <f t="shared" si="4"/>
        <v>2823.1</v>
      </c>
      <c r="H27" s="144">
        <f t="shared" si="5"/>
        <v>3226.4</v>
      </c>
      <c r="I27" s="144">
        <f t="shared" si="6"/>
        <v>3629.7000000000003</v>
      </c>
      <c r="J27" s="439">
        <v>4033</v>
      </c>
      <c r="K27" s="144">
        <f t="shared" si="7"/>
        <v>4436.3</v>
      </c>
      <c r="L27" s="144">
        <f t="shared" si="8"/>
        <v>4839.5999999999995</v>
      </c>
      <c r="M27" s="144">
        <f t="shared" si="9"/>
        <v>5242.9000000000005</v>
      </c>
      <c r="N27" s="145">
        <f t="shared" si="10"/>
        <v>5646.2</v>
      </c>
      <c r="O27" s="145">
        <f t="shared" si="11"/>
        <v>6049.5</v>
      </c>
      <c r="P27" s="222">
        <v>180</v>
      </c>
      <c r="Q27" s="223">
        <v>220</v>
      </c>
    </row>
    <row r="28" spans="1:17">
      <c r="A28" s="581"/>
      <c r="B28" s="548" t="s">
        <v>326</v>
      </c>
      <c r="C28" s="550">
        <f t="shared" si="12"/>
        <v>1209.8999999999999</v>
      </c>
      <c r="D28" s="550">
        <f t="shared" si="1"/>
        <v>1613.2</v>
      </c>
      <c r="E28" s="550">
        <f t="shared" si="2"/>
        <v>2016.5</v>
      </c>
      <c r="F28" s="550">
        <f t="shared" si="3"/>
        <v>2419.7999999999997</v>
      </c>
      <c r="G28" s="550">
        <f t="shared" si="4"/>
        <v>2823.1</v>
      </c>
      <c r="H28" s="550">
        <f t="shared" si="5"/>
        <v>3226.4</v>
      </c>
      <c r="I28" s="550">
        <f t="shared" si="6"/>
        <v>3629.7000000000003</v>
      </c>
      <c r="J28" s="439">
        <v>4033</v>
      </c>
      <c r="K28" s="550">
        <f t="shared" si="7"/>
        <v>4436.3</v>
      </c>
      <c r="L28" s="550">
        <f t="shared" si="8"/>
        <v>4839.5999999999995</v>
      </c>
      <c r="M28" s="550">
        <f t="shared" si="9"/>
        <v>5242.9000000000005</v>
      </c>
      <c r="N28" s="550">
        <f t="shared" si="10"/>
        <v>5646.2</v>
      </c>
      <c r="O28" s="554">
        <f t="shared" si="11"/>
        <v>6049.5</v>
      </c>
      <c r="P28" s="584">
        <v>180</v>
      </c>
      <c r="Q28" s="586">
        <v>215</v>
      </c>
    </row>
    <row r="29" spans="1:17">
      <c r="A29" s="581"/>
      <c r="B29" s="549"/>
      <c r="C29" s="551"/>
      <c r="D29" s="551"/>
      <c r="E29" s="551"/>
      <c r="F29" s="551"/>
      <c r="G29" s="551"/>
      <c r="H29" s="551"/>
      <c r="I29" s="551"/>
      <c r="J29" s="439">
        <v>-200</v>
      </c>
      <c r="K29" s="551"/>
      <c r="L29" s="551"/>
      <c r="M29" s="551"/>
      <c r="N29" s="551"/>
      <c r="O29" s="555"/>
      <c r="P29" s="585"/>
      <c r="Q29" s="587">
        <v>220</v>
      </c>
    </row>
    <row r="30" spans="1:17" ht="31.5">
      <c r="A30" s="573"/>
      <c r="B30" s="160" t="s">
        <v>127</v>
      </c>
      <c r="C30" s="144">
        <f t="shared" ref="C30:C42" si="13">J30*0.3</f>
        <v>955.8</v>
      </c>
      <c r="D30" s="144">
        <f t="shared" si="1"/>
        <v>1274.4000000000001</v>
      </c>
      <c r="E30" s="144">
        <f t="shared" si="2"/>
        <v>1593</v>
      </c>
      <c r="F30" s="144">
        <f t="shared" si="3"/>
        <v>1911.6</v>
      </c>
      <c r="G30" s="144">
        <f t="shared" si="4"/>
        <v>2230.1999999999998</v>
      </c>
      <c r="H30" s="144">
        <f t="shared" si="5"/>
        <v>2548.8000000000002</v>
      </c>
      <c r="I30" s="144">
        <f t="shared" si="6"/>
        <v>2867.4</v>
      </c>
      <c r="J30" s="439">
        <v>3186</v>
      </c>
      <c r="K30" s="144">
        <f t="shared" si="7"/>
        <v>3504.6000000000004</v>
      </c>
      <c r="L30" s="161">
        <f t="shared" si="8"/>
        <v>3823.2</v>
      </c>
      <c r="M30" s="161">
        <f t="shared" si="9"/>
        <v>4141.8</v>
      </c>
      <c r="N30" s="162">
        <f t="shared" si="10"/>
        <v>4460.3999999999996</v>
      </c>
      <c r="O30" s="162">
        <f t="shared" si="11"/>
        <v>4779</v>
      </c>
      <c r="P30" s="215" t="s">
        <v>290</v>
      </c>
      <c r="Q30" s="216">
        <v>150</v>
      </c>
    </row>
    <row r="31" spans="1:17" ht="32.25" thickBot="1">
      <c r="A31" s="582"/>
      <c r="B31" s="163" t="s">
        <v>128</v>
      </c>
      <c r="C31" s="130">
        <f t="shared" si="13"/>
        <v>955.8</v>
      </c>
      <c r="D31" s="130">
        <f>J31*0.4</f>
        <v>1274.4000000000001</v>
      </c>
      <c r="E31" s="130">
        <f>J31*0.5</f>
        <v>1593</v>
      </c>
      <c r="F31" s="130">
        <f>J31*0.6</f>
        <v>1911.6</v>
      </c>
      <c r="G31" s="130">
        <f>J31*0.7</f>
        <v>2230.1999999999998</v>
      </c>
      <c r="H31" s="130">
        <f>J31*0.8</f>
        <v>2548.8000000000002</v>
      </c>
      <c r="I31" s="130">
        <v>1170</v>
      </c>
      <c r="J31" s="439">
        <v>3186</v>
      </c>
      <c r="K31" s="130">
        <f t="shared" si="7"/>
        <v>3504.6000000000004</v>
      </c>
      <c r="L31" s="130">
        <f t="shared" si="8"/>
        <v>3823.2</v>
      </c>
      <c r="M31" s="130">
        <f t="shared" si="9"/>
        <v>4141.8</v>
      </c>
      <c r="N31" s="131">
        <f t="shared" si="10"/>
        <v>4460.3999999999996</v>
      </c>
      <c r="O31" s="131">
        <f t="shared" si="11"/>
        <v>4779</v>
      </c>
      <c r="P31" s="224" t="s">
        <v>290</v>
      </c>
      <c r="Q31" s="225">
        <v>150</v>
      </c>
    </row>
    <row r="32" spans="1:17" ht="15.75">
      <c r="A32" s="600">
        <v>3</v>
      </c>
      <c r="B32" s="466" t="s">
        <v>5</v>
      </c>
      <c r="C32" s="139">
        <f t="shared" si="13"/>
        <v>1240.2</v>
      </c>
      <c r="D32" s="139">
        <f t="shared" si="1"/>
        <v>1653.6000000000001</v>
      </c>
      <c r="E32" s="139">
        <f t="shared" si="2"/>
        <v>2067</v>
      </c>
      <c r="F32" s="139">
        <f t="shared" si="3"/>
        <v>2480.4</v>
      </c>
      <c r="G32" s="139">
        <f t="shared" si="4"/>
        <v>2893.7999999999997</v>
      </c>
      <c r="H32" s="139">
        <f t="shared" si="5"/>
        <v>3307.2000000000003</v>
      </c>
      <c r="I32" s="139">
        <f t="shared" si="6"/>
        <v>3720.6</v>
      </c>
      <c r="J32" s="439">
        <v>4134</v>
      </c>
      <c r="K32" s="139">
        <f t="shared" si="7"/>
        <v>4547.4000000000005</v>
      </c>
      <c r="L32" s="139">
        <f t="shared" si="8"/>
        <v>4960.8</v>
      </c>
      <c r="M32" s="139">
        <f t="shared" si="9"/>
        <v>5374.2</v>
      </c>
      <c r="N32" s="140">
        <f t="shared" si="10"/>
        <v>5787.5999999999995</v>
      </c>
      <c r="O32" s="140">
        <f t="shared" si="11"/>
        <v>6201</v>
      </c>
      <c r="P32" s="226">
        <v>180</v>
      </c>
      <c r="Q32" s="227">
        <v>180</v>
      </c>
    </row>
    <row r="33" spans="1:17" ht="31.5">
      <c r="A33" s="601"/>
      <c r="B33" s="467" t="s">
        <v>291</v>
      </c>
      <c r="C33" s="144">
        <f t="shared" si="13"/>
        <v>1240.8</v>
      </c>
      <c r="D33" s="144">
        <f t="shared" si="1"/>
        <v>1654.4</v>
      </c>
      <c r="E33" s="144">
        <f t="shared" si="2"/>
        <v>2068</v>
      </c>
      <c r="F33" s="144">
        <f t="shared" si="3"/>
        <v>2481.6</v>
      </c>
      <c r="G33" s="144">
        <f t="shared" si="4"/>
        <v>2895.2</v>
      </c>
      <c r="H33" s="144">
        <f t="shared" si="5"/>
        <v>3308.8</v>
      </c>
      <c r="I33" s="144">
        <f t="shared" si="6"/>
        <v>3722.4</v>
      </c>
      <c r="J33" s="439">
        <v>4136</v>
      </c>
      <c r="K33" s="144">
        <f t="shared" si="7"/>
        <v>4549.6000000000004</v>
      </c>
      <c r="L33" s="144">
        <f t="shared" si="8"/>
        <v>4963.2</v>
      </c>
      <c r="M33" s="144">
        <f t="shared" si="9"/>
        <v>5376.8</v>
      </c>
      <c r="N33" s="145">
        <f t="shared" si="10"/>
        <v>5790.4</v>
      </c>
      <c r="O33" s="145">
        <f t="shared" si="11"/>
        <v>6204</v>
      </c>
      <c r="P33" s="228">
        <v>190</v>
      </c>
      <c r="Q33" s="216">
        <v>190</v>
      </c>
    </row>
    <row r="34" spans="1:17" ht="30.75">
      <c r="A34" s="601"/>
      <c r="B34" s="467" t="s">
        <v>292</v>
      </c>
      <c r="C34" s="144">
        <f t="shared" si="13"/>
        <v>1240.8</v>
      </c>
      <c r="D34" s="144">
        <f t="shared" si="1"/>
        <v>1654.4</v>
      </c>
      <c r="E34" s="144">
        <f t="shared" si="2"/>
        <v>2068</v>
      </c>
      <c r="F34" s="144">
        <f t="shared" si="3"/>
        <v>2481.6</v>
      </c>
      <c r="G34" s="144">
        <f t="shared" si="4"/>
        <v>2895.2</v>
      </c>
      <c r="H34" s="144">
        <f t="shared" si="5"/>
        <v>3308.8</v>
      </c>
      <c r="I34" s="144">
        <f t="shared" si="6"/>
        <v>3722.4</v>
      </c>
      <c r="J34" s="439">
        <v>4136</v>
      </c>
      <c r="K34" s="144">
        <f t="shared" si="7"/>
        <v>4549.6000000000004</v>
      </c>
      <c r="L34" s="144">
        <f t="shared" si="8"/>
        <v>4963.2</v>
      </c>
      <c r="M34" s="144">
        <f t="shared" si="9"/>
        <v>5376.8</v>
      </c>
      <c r="N34" s="145">
        <f t="shared" si="10"/>
        <v>5790.4</v>
      </c>
      <c r="O34" s="145">
        <f t="shared" si="11"/>
        <v>6204</v>
      </c>
      <c r="P34" s="217">
        <v>150</v>
      </c>
      <c r="Q34" s="218" t="s">
        <v>290</v>
      </c>
    </row>
    <row r="35" spans="1:17" ht="15.75">
      <c r="A35" s="601"/>
      <c r="B35" s="467" t="s">
        <v>293</v>
      </c>
      <c r="C35" s="144">
        <f t="shared" si="13"/>
        <v>1240.8</v>
      </c>
      <c r="D35" s="144">
        <f t="shared" si="1"/>
        <v>1654.4</v>
      </c>
      <c r="E35" s="144">
        <f t="shared" si="2"/>
        <v>2068</v>
      </c>
      <c r="F35" s="144">
        <f t="shared" si="3"/>
        <v>2481.6</v>
      </c>
      <c r="G35" s="144">
        <f t="shared" si="4"/>
        <v>2895.2</v>
      </c>
      <c r="H35" s="144">
        <f t="shared" si="5"/>
        <v>3308.8</v>
      </c>
      <c r="I35" s="144">
        <f t="shared" si="6"/>
        <v>3722.4</v>
      </c>
      <c r="J35" s="439">
        <v>4136</v>
      </c>
      <c r="K35" s="144">
        <f t="shared" si="7"/>
        <v>4549.6000000000004</v>
      </c>
      <c r="L35" s="144">
        <f t="shared" si="8"/>
        <v>4963.2</v>
      </c>
      <c r="M35" s="144">
        <f t="shared" si="9"/>
        <v>5376.8</v>
      </c>
      <c r="N35" s="145">
        <f t="shared" si="10"/>
        <v>5790.4</v>
      </c>
      <c r="O35" s="145">
        <f t="shared" si="11"/>
        <v>6204</v>
      </c>
      <c r="P35" s="217">
        <v>180</v>
      </c>
      <c r="Q35" s="218">
        <v>180</v>
      </c>
    </row>
    <row r="36" spans="1:17" ht="31.5">
      <c r="A36" s="601"/>
      <c r="B36" s="467" t="s">
        <v>294</v>
      </c>
      <c r="C36" s="144">
        <f t="shared" si="13"/>
        <v>1240.8</v>
      </c>
      <c r="D36" s="144">
        <f t="shared" si="1"/>
        <v>1654.4</v>
      </c>
      <c r="E36" s="144">
        <f t="shared" si="2"/>
        <v>2068</v>
      </c>
      <c r="F36" s="144">
        <f t="shared" si="3"/>
        <v>2481.6</v>
      </c>
      <c r="G36" s="144">
        <f t="shared" si="4"/>
        <v>2895.2</v>
      </c>
      <c r="H36" s="144">
        <f t="shared" si="5"/>
        <v>3308.8</v>
      </c>
      <c r="I36" s="144">
        <f t="shared" si="6"/>
        <v>3722.4</v>
      </c>
      <c r="J36" s="439">
        <v>4136</v>
      </c>
      <c r="K36" s="144">
        <f t="shared" si="7"/>
        <v>4549.6000000000004</v>
      </c>
      <c r="L36" s="144">
        <f t="shared" si="8"/>
        <v>4963.2</v>
      </c>
      <c r="M36" s="144">
        <f t="shared" si="9"/>
        <v>5376.8</v>
      </c>
      <c r="N36" s="145">
        <f t="shared" si="10"/>
        <v>5790.4</v>
      </c>
      <c r="O36" s="145">
        <f t="shared" si="11"/>
        <v>6204</v>
      </c>
      <c r="P36" s="228" t="s">
        <v>290</v>
      </c>
      <c r="Q36" s="216">
        <v>220</v>
      </c>
    </row>
    <row r="37" spans="1:17" ht="31.5">
      <c r="A37" s="601"/>
      <c r="B37" s="467" t="s">
        <v>295</v>
      </c>
      <c r="C37" s="144">
        <f t="shared" si="13"/>
        <v>979.8</v>
      </c>
      <c r="D37" s="144">
        <f t="shared" si="1"/>
        <v>1306.4000000000001</v>
      </c>
      <c r="E37" s="144">
        <f t="shared" si="2"/>
        <v>1633</v>
      </c>
      <c r="F37" s="144">
        <f t="shared" si="3"/>
        <v>1959.6</v>
      </c>
      <c r="G37" s="144">
        <f t="shared" si="4"/>
        <v>2286.1999999999998</v>
      </c>
      <c r="H37" s="144">
        <f t="shared" si="5"/>
        <v>2612.8000000000002</v>
      </c>
      <c r="I37" s="144">
        <f t="shared" si="6"/>
        <v>2939.4</v>
      </c>
      <c r="J37" s="439">
        <v>3266</v>
      </c>
      <c r="K37" s="144">
        <f t="shared" si="7"/>
        <v>3592.6000000000004</v>
      </c>
      <c r="L37" s="144">
        <f t="shared" si="8"/>
        <v>3919.2</v>
      </c>
      <c r="M37" s="144">
        <f t="shared" si="9"/>
        <v>4245.8</v>
      </c>
      <c r="N37" s="145">
        <f t="shared" si="10"/>
        <v>4572.3999999999996</v>
      </c>
      <c r="O37" s="145">
        <f t="shared" si="11"/>
        <v>4899</v>
      </c>
      <c r="P37" s="228" t="s">
        <v>290</v>
      </c>
      <c r="Q37" s="216">
        <v>220</v>
      </c>
    </row>
    <row r="38" spans="1:17" ht="31.5">
      <c r="A38" s="601"/>
      <c r="B38" s="467" t="s">
        <v>296</v>
      </c>
      <c r="C38" s="144">
        <f t="shared" si="13"/>
        <v>1240.2</v>
      </c>
      <c r="D38" s="144">
        <f t="shared" si="1"/>
        <v>1653.6000000000001</v>
      </c>
      <c r="E38" s="144">
        <f t="shared" si="2"/>
        <v>2067</v>
      </c>
      <c r="F38" s="144">
        <f t="shared" si="3"/>
        <v>2480.4</v>
      </c>
      <c r="G38" s="144">
        <f t="shared" si="4"/>
        <v>2893.7999999999997</v>
      </c>
      <c r="H38" s="144">
        <f t="shared" si="5"/>
        <v>3307.2000000000003</v>
      </c>
      <c r="I38" s="144">
        <f t="shared" si="6"/>
        <v>3720.6</v>
      </c>
      <c r="J38" s="439">
        <v>4134</v>
      </c>
      <c r="K38" s="144">
        <f t="shared" si="7"/>
        <v>4547.4000000000005</v>
      </c>
      <c r="L38" s="144">
        <f t="shared" si="8"/>
        <v>4960.8</v>
      </c>
      <c r="M38" s="144">
        <f t="shared" si="9"/>
        <v>5374.2</v>
      </c>
      <c r="N38" s="145">
        <f t="shared" si="10"/>
        <v>5787.5999999999995</v>
      </c>
      <c r="O38" s="145">
        <f t="shared" si="11"/>
        <v>6201</v>
      </c>
      <c r="P38" s="228">
        <v>190</v>
      </c>
      <c r="Q38" s="216" t="s">
        <v>290</v>
      </c>
    </row>
    <row r="39" spans="1:17" ht="15.75">
      <c r="A39" s="601"/>
      <c r="B39" s="467" t="s">
        <v>297</v>
      </c>
      <c r="C39" s="144">
        <f t="shared" si="13"/>
        <v>1240.2</v>
      </c>
      <c r="D39" s="144">
        <f t="shared" si="1"/>
        <v>1653.6000000000001</v>
      </c>
      <c r="E39" s="144">
        <f t="shared" si="2"/>
        <v>2067</v>
      </c>
      <c r="F39" s="144">
        <f t="shared" si="3"/>
        <v>2480.4</v>
      </c>
      <c r="G39" s="144">
        <f t="shared" si="4"/>
        <v>2893.7999999999997</v>
      </c>
      <c r="H39" s="144">
        <f t="shared" si="5"/>
        <v>3307.2000000000003</v>
      </c>
      <c r="I39" s="144">
        <f t="shared" si="6"/>
        <v>3720.6</v>
      </c>
      <c r="J39" s="439">
        <v>4134</v>
      </c>
      <c r="K39" s="144">
        <f t="shared" si="7"/>
        <v>4547.4000000000005</v>
      </c>
      <c r="L39" s="144">
        <f t="shared" si="8"/>
        <v>4960.8</v>
      </c>
      <c r="M39" s="144">
        <f t="shared" si="9"/>
        <v>5374.2</v>
      </c>
      <c r="N39" s="145">
        <f t="shared" si="10"/>
        <v>5787.5999999999995</v>
      </c>
      <c r="O39" s="145">
        <f t="shared" si="11"/>
        <v>6201</v>
      </c>
      <c r="P39" s="228">
        <v>190</v>
      </c>
      <c r="Q39" s="216">
        <v>220</v>
      </c>
    </row>
    <row r="40" spans="1:17" ht="15.75">
      <c r="A40" s="601"/>
      <c r="B40" s="467" t="s">
        <v>298</v>
      </c>
      <c r="C40" s="144">
        <f t="shared" si="13"/>
        <v>1240.2</v>
      </c>
      <c r="D40" s="144">
        <f t="shared" si="1"/>
        <v>1653.6000000000001</v>
      </c>
      <c r="E40" s="144">
        <f t="shared" si="2"/>
        <v>2067</v>
      </c>
      <c r="F40" s="144">
        <f t="shared" si="3"/>
        <v>2480.4</v>
      </c>
      <c r="G40" s="144">
        <f t="shared" si="4"/>
        <v>2893.7999999999997</v>
      </c>
      <c r="H40" s="144">
        <f t="shared" si="5"/>
        <v>3307.2000000000003</v>
      </c>
      <c r="I40" s="144">
        <f>J40*0.9</f>
        <v>3720.6</v>
      </c>
      <c r="J40" s="439">
        <v>4134</v>
      </c>
      <c r="K40" s="144">
        <f t="shared" si="7"/>
        <v>4547.4000000000005</v>
      </c>
      <c r="L40" s="144">
        <f t="shared" si="8"/>
        <v>4960.8</v>
      </c>
      <c r="M40" s="144">
        <f t="shared" si="9"/>
        <v>5374.2</v>
      </c>
      <c r="N40" s="145">
        <f t="shared" si="10"/>
        <v>5787.5999999999995</v>
      </c>
      <c r="O40" s="145">
        <f t="shared" si="11"/>
        <v>6201</v>
      </c>
      <c r="P40" s="217">
        <v>170</v>
      </c>
      <c r="Q40" s="218">
        <v>180</v>
      </c>
    </row>
    <row r="41" spans="1:17" ht="31.5">
      <c r="A41" s="601"/>
      <c r="B41" s="467" t="s">
        <v>299</v>
      </c>
      <c r="C41" s="144">
        <f t="shared" si="13"/>
        <v>1240.2</v>
      </c>
      <c r="D41" s="144">
        <f t="shared" si="1"/>
        <v>1653.6000000000001</v>
      </c>
      <c r="E41" s="144">
        <f t="shared" si="2"/>
        <v>2067</v>
      </c>
      <c r="F41" s="144">
        <f t="shared" si="3"/>
        <v>2480.4</v>
      </c>
      <c r="G41" s="144">
        <f t="shared" si="4"/>
        <v>2893.7999999999997</v>
      </c>
      <c r="H41" s="144">
        <f t="shared" si="5"/>
        <v>3307.2000000000003</v>
      </c>
      <c r="I41" s="144">
        <f t="shared" ref="I41:I47" si="14">J41*0.9</f>
        <v>3720.6</v>
      </c>
      <c r="J41" s="439">
        <v>4134</v>
      </c>
      <c r="K41" s="144">
        <f t="shared" si="7"/>
        <v>4547.4000000000005</v>
      </c>
      <c r="L41" s="144">
        <f t="shared" si="8"/>
        <v>4960.8</v>
      </c>
      <c r="M41" s="144">
        <f t="shared" si="9"/>
        <v>5374.2</v>
      </c>
      <c r="N41" s="145">
        <f t="shared" si="10"/>
        <v>5787.5999999999995</v>
      </c>
      <c r="O41" s="145">
        <f t="shared" si="11"/>
        <v>6201</v>
      </c>
      <c r="P41" s="228">
        <v>180</v>
      </c>
      <c r="Q41" s="229" t="s">
        <v>290</v>
      </c>
    </row>
    <row r="42" spans="1:17" ht="16.5" thickBot="1">
      <c r="A42" s="601"/>
      <c r="B42" s="468" t="s">
        <v>129</v>
      </c>
      <c r="C42" s="130">
        <f t="shared" si="13"/>
        <v>1240.2</v>
      </c>
      <c r="D42" s="130">
        <f t="shared" si="1"/>
        <v>1653.6000000000001</v>
      </c>
      <c r="E42" s="130">
        <f t="shared" si="2"/>
        <v>2067</v>
      </c>
      <c r="F42" s="130">
        <f t="shared" si="3"/>
        <v>2480.4</v>
      </c>
      <c r="G42" s="130">
        <f t="shared" si="4"/>
        <v>2893.7999999999997</v>
      </c>
      <c r="H42" s="130">
        <f t="shared" si="5"/>
        <v>3307.2000000000003</v>
      </c>
      <c r="I42" s="130">
        <f t="shared" si="14"/>
        <v>3720.6</v>
      </c>
      <c r="J42" s="439">
        <v>4134</v>
      </c>
      <c r="K42" s="130">
        <f t="shared" si="7"/>
        <v>4547.4000000000005</v>
      </c>
      <c r="L42" s="130">
        <f t="shared" si="8"/>
        <v>4960.8</v>
      </c>
      <c r="M42" s="130">
        <f t="shared" si="9"/>
        <v>5374.2</v>
      </c>
      <c r="N42" s="131">
        <f t="shared" si="10"/>
        <v>5787.5999999999995</v>
      </c>
      <c r="O42" s="131">
        <f t="shared" si="11"/>
        <v>6201</v>
      </c>
      <c r="P42" s="224">
        <v>180</v>
      </c>
      <c r="Q42" s="225">
        <v>180</v>
      </c>
    </row>
    <row r="43" spans="1:17" ht="16.5" thickBot="1">
      <c r="A43" s="230"/>
      <c r="B43" s="231"/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32"/>
      <c r="Q43" s="233"/>
    </row>
    <row r="44" spans="1:17" ht="15.75">
      <c r="A44" s="230"/>
      <c r="B44" s="595" t="s">
        <v>0</v>
      </c>
      <c r="C44" s="597" t="s">
        <v>1</v>
      </c>
      <c r="D44" s="598"/>
      <c r="E44" s="598"/>
      <c r="F44" s="598"/>
      <c r="G44" s="598"/>
      <c r="H44" s="598"/>
      <c r="I44" s="598"/>
      <c r="J44" s="598"/>
      <c r="K44" s="598"/>
      <c r="L44" s="598"/>
      <c r="M44" s="598"/>
      <c r="N44" s="598"/>
      <c r="O44" s="598"/>
      <c r="P44" s="546" t="s">
        <v>283</v>
      </c>
      <c r="Q44" s="547"/>
    </row>
    <row r="45" spans="1:17" ht="26.25" thickBot="1">
      <c r="A45" s="230"/>
      <c r="B45" s="596"/>
      <c r="C45" s="129">
        <v>0.3</v>
      </c>
      <c r="D45" s="130">
        <v>0.4</v>
      </c>
      <c r="E45" s="130">
        <v>0.5</v>
      </c>
      <c r="F45" s="130">
        <v>0.6</v>
      </c>
      <c r="G45" s="130">
        <v>0.7</v>
      </c>
      <c r="H45" s="130">
        <v>0.8</v>
      </c>
      <c r="I45" s="130">
        <v>0.9</v>
      </c>
      <c r="J45" s="489">
        <v>1</v>
      </c>
      <c r="K45" s="130">
        <v>1.1000000000000001</v>
      </c>
      <c r="L45" s="130">
        <v>1.2</v>
      </c>
      <c r="M45" s="130">
        <v>1.3</v>
      </c>
      <c r="N45" s="131">
        <v>1.4</v>
      </c>
      <c r="O45" s="131">
        <v>1.5</v>
      </c>
      <c r="P45" s="354" t="s">
        <v>284</v>
      </c>
      <c r="Q45" s="355" t="s">
        <v>285</v>
      </c>
    </row>
    <row r="46" spans="1:17" ht="15.75">
      <c r="A46" s="580">
        <v>4</v>
      </c>
      <c r="B46" s="154" t="s">
        <v>130</v>
      </c>
      <c r="C46" s="139">
        <f>J46*0.3</f>
        <v>1260.5999999999999</v>
      </c>
      <c r="D46" s="139">
        <f t="shared" si="1"/>
        <v>1680.8000000000002</v>
      </c>
      <c r="E46" s="139">
        <f t="shared" si="2"/>
        <v>2101</v>
      </c>
      <c r="F46" s="139">
        <f t="shared" si="3"/>
        <v>2521.1999999999998</v>
      </c>
      <c r="G46" s="139">
        <f t="shared" si="4"/>
        <v>2941.3999999999996</v>
      </c>
      <c r="H46" s="139">
        <f t="shared" si="5"/>
        <v>3361.6000000000004</v>
      </c>
      <c r="I46" s="139">
        <f t="shared" si="14"/>
        <v>3781.8</v>
      </c>
      <c r="J46" s="439">
        <v>4202</v>
      </c>
      <c r="K46" s="139">
        <f t="shared" si="7"/>
        <v>4622.2000000000007</v>
      </c>
      <c r="L46" s="139">
        <f t="shared" si="8"/>
        <v>5042.3999999999996</v>
      </c>
      <c r="M46" s="139">
        <f t="shared" si="9"/>
        <v>5462.6</v>
      </c>
      <c r="N46" s="140">
        <f t="shared" si="10"/>
        <v>5882.7999999999993</v>
      </c>
      <c r="O46" s="140">
        <f t="shared" si="11"/>
        <v>6303</v>
      </c>
      <c r="P46" s="213">
        <v>180</v>
      </c>
      <c r="Q46" s="214">
        <v>180</v>
      </c>
    </row>
    <row r="47" spans="1:17" ht="15.75">
      <c r="A47" s="599"/>
      <c r="B47" s="155" t="s">
        <v>300</v>
      </c>
      <c r="C47" s="144">
        <f>J47*0.3</f>
        <v>1260.5999999999999</v>
      </c>
      <c r="D47" s="144">
        <f t="shared" si="1"/>
        <v>1680.8000000000002</v>
      </c>
      <c r="E47" s="144">
        <f t="shared" si="2"/>
        <v>2101</v>
      </c>
      <c r="F47" s="144">
        <f t="shared" si="3"/>
        <v>2521.1999999999998</v>
      </c>
      <c r="G47" s="144">
        <f t="shared" si="4"/>
        <v>2941.3999999999996</v>
      </c>
      <c r="H47" s="144">
        <f t="shared" si="5"/>
        <v>3361.6000000000004</v>
      </c>
      <c r="I47" s="144">
        <f t="shared" si="14"/>
        <v>3781.8</v>
      </c>
      <c r="J47" s="439">
        <v>4202</v>
      </c>
      <c r="K47" s="144">
        <f t="shared" si="7"/>
        <v>4622.2000000000007</v>
      </c>
      <c r="L47" s="144">
        <f t="shared" si="8"/>
        <v>5042.3999999999996</v>
      </c>
      <c r="M47" s="144">
        <f t="shared" si="9"/>
        <v>5462.6</v>
      </c>
      <c r="N47" s="145">
        <f t="shared" si="10"/>
        <v>5882.7999999999993</v>
      </c>
      <c r="O47" s="145">
        <f t="shared" si="11"/>
        <v>6303</v>
      </c>
      <c r="P47" s="215">
        <v>180</v>
      </c>
      <c r="Q47" s="219">
        <v>220</v>
      </c>
    </row>
    <row r="48" spans="1:17" ht="15.75">
      <c r="A48" s="573"/>
      <c r="B48" s="155" t="s">
        <v>301</v>
      </c>
      <c r="C48" s="144">
        <f>J48*0.3</f>
        <v>1260.5999999999999</v>
      </c>
      <c r="D48" s="144">
        <f t="shared" si="1"/>
        <v>1680.8000000000002</v>
      </c>
      <c r="E48" s="144">
        <f t="shared" si="2"/>
        <v>2101</v>
      </c>
      <c r="F48" s="144">
        <f t="shared" si="3"/>
        <v>2521.1999999999998</v>
      </c>
      <c r="G48" s="144">
        <f t="shared" si="4"/>
        <v>2941.3999999999996</v>
      </c>
      <c r="H48" s="144">
        <f t="shared" si="5"/>
        <v>3361.6000000000004</v>
      </c>
      <c r="I48" s="144">
        <f t="shared" si="6"/>
        <v>3781.8</v>
      </c>
      <c r="J48" s="439">
        <v>4202</v>
      </c>
      <c r="K48" s="144">
        <f t="shared" si="7"/>
        <v>4622.2000000000007</v>
      </c>
      <c r="L48" s="144">
        <f t="shared" si="8"/>
        <v>5042.3999999999996</v>
      </c>
      <c r="M48" s="144">
        <f t="shared" si="9"/>
        <v>5462.6</v>
      </c>
      <c r="N48" s="145">
        <f t="shared" si="10"/>
        <v>5882.7999999999993</v>
      </c>
      <c r="O48" s="145">
        <f t="shared" si="11"/>
        <v>6303</v>
      </c>
      <c r="P48" s="215">
        <v>180</v>
      </c>
      <c r="Q48" s="216">
        <v>180</v>
      </c>
    </row>
    <row r="49" spans="1:17" ht="15.75">
      <c r="A49" s="573"/>
      <c r="B49" s="155" t="s">
        <v>302</v>
      </c>
      <c r="C49" s="144">
        <f>J49*0.3</f>
        <v>1260.5999999999999</v>
      </c>
      <c r="D49" s="144">
        <f t="shared" si="1"/>
        <v>1680.8000000000002</v>
      </c>
      <c r="E49" s="144">
        <f t="shared" si="2"/>
        <v>2101</v>
      </c>
      <c r="F49" s="144">
        <f t="shared" si="3"/>
        <v>2521.1999999999998</v>
      </c>
      <c r="G49" s="144">
        <f t="shared" si="4"/>
        <v>2941.3999999999996</v>
      </c>
      <c r="H49" s="144">
        <f t="shared" si="5"/>
        <v>3361.6000000000004</v>
      </c>
      <c r="I49" s="144">
        <f t="shared" si="6"/>
        <v>3781.8</v>
      </c>
      <c r="J49" s="439">
        <v>4202</v>
      </c>
      <c r="K49" s="144">
        <f t="shared" si="7"/>
        <v>4622.2000000000007</v>
      </c>
      <c r="L49" s="144">
        <f t="shared" si="8"/>
        <v>5042.3999999999996</v>
      </c>
      <c r="M49" s="144">
        <f t="shared" si="9"/>
        <v>5462.6</v>
      </c>
      <c r="N49" s="145">
        <f t="shared" si="10"/>
        <v>5882.7999999999993</v>
      </c>
      <c r="O49" s="145">
        <f t="shared" si="11"/>
        <v>6303</v>
      </c>
      <c r="P49" s="215">
        <v>180</v>
      </c>
      <c r="Q49" s="219">
        <v>220</v>
      </c>
    </row>
    <row r="50" spans="1:17" ht="15.75">
      <c r="A50" s="573"/>
      <c r="B50" s="155" t="s">
        <v>131</v>
      </c>
      <c r="C50" s="144">
        <f>J50*0.3</f>
        <v>1260.5999999999999</v>
      </c>
      <c r="D50" s="144">
        <f t="shared" si="1"/>
        <v>1680.8000000000002</v>
      </c>
      <c r="E50" s="144">
        <f t="shared" si="2"/>
        <v>2101</v>
      </c>
      <c r="F50" s="144">
        <f t="shared" si="3"/>
        <v>2521.1999999999998</v>
      </c>
      <c r="G50" s="144">
        <f t="shared" si="4"/>
        <v>2941.3999999999996</v>
      </c>
      <c r="H50" s="144">
        <f t="shared" si="5"/>
        <v>3361.6000000000004</v>
      </c>
      <c r="I50" s="144">
        <f t="shared" si="6"/>
        <v>3781.8</v>
      </c>
      <c r="J50" s="439">
        <v>4202</v>
      </c>
      <c r="K50" s="144">
        <f t="shared" si="7"/>
        <v>4622.2000000000007</v>
      </c>
      <c r="L50" s="144">
        <f t="shared" si="8"/>
        <v>5042.3999999999996</v>
      </c>
      <c r="M50" s="144">
        <f t="shared" si="9"/>
        <v>5462.6</v>
      </c>
      <c r="N50" s="145">
        <f t="shared" si="10"/>
        <v>5882.7999999999993</v>
      </c>
      <c r="O50" s="145">
        <f t="shared" si="11"/>
        <v>6303</v>
      </c>
      <c r="P50" s="215">
        <v>180</v>
      </c>
      <c r="Q50" s="216">
        <v>180</v>
      </c>
    </row>
    <row r="51" spans="1:17" ht="15.75">
      <c r="A51" s="573"/>
      <c r="B51" s="155" t="s">
        <v>303</v>
      </c>
      <c r="C51" s="144">
        <f t="shared" ref="C51:C53" si="15">J51*0.3</f>
        <v>1260.5999999999999</v>
      </c>
      <c r="D51" s="144">
        <f t="shared" si="1"/>
        <v>1680.8000000000002</v>
      </c>
      <c r="E51" s="144">
        <f t="shared" si="2"/>
        <v>2101</v>
      </c>
      <c r="F51" s="144">
        <f t="shared" si="3"/>
        <v>2521.1999999999998</v>
      </c>
      <c r="G51" s="144">
        <f t="shared" si="4"/>
        <v>2941.3999999999996</v>
      </c>
      <c r="H51" s="144">
        <f t="shared" si="5"/>
        <v>3361.6000000000004</v>
      </c>
      <c r="I51" s="144">
        <f t="shared" si="6"/>
        <v>3781.8</v>
      </c>
      <c r="J51" s="439">
        <v>4202</v>
      </c>
      <c r="K51" s="144">
        <f t="shared" si="7"/>
        <v>4622.2000000000007</v>
      </c>
      <c r="L51" s="144">
        <f t="shared" si="8"/>
        <v>5042.3999999999996</v>
      </c>
      <c r="M51" s="144">
        <f t="shared" si="9"/>
        <v>5462.6</v>
      </c>
      <c r="N51" s="145">
        <f t="shared" si="10"/>
        <v>5882.7999999999993</v>
      </c>
      <c r="O51" s="145">
        <f t="shared" si="11"/>
        <v>6303</v>
      </c>
      <c r="P51" s="215">
        <v>180</v>
      </c>
      <c r="Q51" s="219">
        <v>215</v>
      </c>
    </row>
    <row r="52" spans="1:17" ht="15.75">
      <c r="A52" s="573"/>
      <c r="B52" s="155" t="s">
        <v>132</v>
      </c>
      <c r="C52" s="144">
        <f t="shared" si="15"/>
        <v>1260.5999999999999</v>
      </c>
      <c r="D52" s="144">
        <f t="shared" si="1"/>
        <v>1680.8000000000002</v>
      </c>
      <c r="E52" s="144">
        <f t="shared" si="2"/>
        <v>2101</v>
      </c>
      <c r="F52" s="144">
        <f t="shared" si="3"/>
        <v>2521.1999999999998</v>
      </c>
      <c r="G52" s="144">
        <f t="shared" si="4"/>
        <v>2941.3999999999996</v>
      </c>
      <c r="H52" s="144">
        <f t="shared" si="5"/>
        <v>3361.6000000000004</v>
      </c>
      <c r="I52" s="144">
        <f t="shared" si="6"/>
        <v>3781.8</v>
      </c>
      <c r="J52" s="439">
        <v>4202</v>
      </c>
      <c r="K52" s="144">
        <f t="shared" si="7"/>
        <v>4622.2000000000007</v>
      </c>
      <c r="L52" s="144">
        <f t="shared" si="8"/>
        <v>5042.3999999999996</v>
      </c>
      <c r="M52" s="144">
        <f t="shared" si="9"/>
        <v>5462.6</v>
      </c>
      <c r="N52" s="145">
        <f t="shared" si="10"/>
        <v>5882.7999999999993</v>
      </c>
      <c r="O52" s="145">
        <f t="shared" si="11"/>
        <v>6303</v>
      </c>
      <c r="P52" s="215">
        <v>180</v>
      </c>
      <c r="Q52" s="216">
        <v>180</v>
      </c>
    </row>
    <row r="53" spans="1:17" ht="15.75">
      <c r="A53" s="573"/>
      <c r="B53" s="155" t="s">
        <v>304</v>
      </c>
      <c r="C53" s="144">
        <f t="shared" si="15"/>
        <v>1260.5999999999999</v>
      </c>
      <c r="D53" s="144">
        <f t="shared" si="1"/>
        <v>1680.8000000000002</v>
      </c>
      <c r="E53" s="144">
        <f t="shared" si="2"/>
        <v>2101</v>
      </c>
      <c r="F53" s="144">
        <f t="shared" si="3"/>
        <v>2521.1999999999998</v>
      </c>
      <c r="G53" s="144">
        <f t="shared" si="4"/>
        <v>2941.3999999999996</v>
      </c>
      <c r="H53" s="144">
        <f t="shared" si="5"/>
        <v>3361.6000000000004</v>
      </c>
      <c r="I53" s="144">
        <f t="shared" si="6"/>
        <v>3781.8</v>
      </c>
      <c r="J53" s="439">
        <v>4202</v>
      </c>
      <c r="K53" s="144">
        <f t="shared" si="7"/>
        <v>4622.2000000000007</v>
      </c>
      <c r="L53" s="144">
        <f t="shared" si="8"/>
        <v>5042.3999999999996</v>
      </c>
      <c r="M53" s="144">
        <f t="shared" si="9"/>
        <v>5462.6</v>
      </c>
      <c r="N53" s="145">
        <f t="shared" si="10"/>
        <v>5882.7999999999993</v>
      </c>
      <c r="O53" s="145">
        <f t="shared" si="11"/>
        <v>6303</v>
      </c>
      <c r="P53" s="217">
        <v>180</v>
      </c>
      <c r="Q53" s="218">
        <v>220</v>
      </c>
    </row>
    <row r="54" spans="1:17" ht="15.75">
      <c r="A54" s="573"/>
      <c r="B54" s="156" t="s">
        <v>133</v>
      </c>
      <c r="C54" s="144">
        <f>J54*0.3</f>
        <v>1260.5999999999999</v>
      </c>
      <c r="D54" s="144">
        <f t="shared" si="1"/>
        <v>1680.8000000000002</v>
      </c>
      <c r="E54" s="144">
        <f t="shared" si="2"/>
        <v>2101</v>
      </c>
      <c r="F54" s="144">
        <f t="shared" si="3"/>
        <v>2521.1999999999998</v>
      </c>
      <c r="G54" s="144">
        <f t="shared" si="4"/>
        <v>2941.3999999999996</v>
      </c>
      <c r="H54" s="144">
        <f t="shared" si="5"/>
        <v>3361.6000000000004</v>
      </c>
      <c r="I54" s="144">
        <f t="shared" si="6"/>
        <v>3781.8</v>
      </c>
      <c r="J54" s="439">
        <v>4202</v>
      </c>
      <c r="K54" s="144">
        <f t="shared" si="7"/>
        <v>4622.2000000000007</v>
      </c>
      <c r="L54" s="144">
        <f t="shared" si="8"/>
        <v>5042.3999999999996</v>
      </c>
      <c r="M54" s="144">
        <f t="shared" si="9"/>
        <v>5462.6</v>
      </c>
      <c r="N54" s="145">
        <f t="shared" si="10"/>
        <v>5882.7999999999993</v>
      </c>
      <c r="O54" s="145">
        <f t="shared" si="11"/>
        <v>6303</v>
      </c>
      <c r="P54" s="234">
        <v>180</v>
      </c>
      <c r="Q54" s="235">
        <v>180</v>
      </c>
    </row>
    <row r="55" spans="1:17">
      <c r="A55" s="581"/>
      <c r="B55" s="548" t="s">
        <v>327</v>
      </c>
      <c r="C55" s="550">
        <f>J55*0.3</f>
        <v>1260.5999999999999</v>
      </c>
      <c r="D55" s="550">
        <f t="shared" si="1"/>
        <v>1680.8000000000002</v>
      </c>
      <c r="E55" s="550">
        <f t="shared" si="2"/>
        <v>2101</v>
      </c>
      <c r="F55" s="550">
        <f t="shared" si="3"/>
        <v>2521.1999999999998</v>
      </c>
      <c r="G55" s="550">
        <f t="shared" si="4"/>
        <v>2941.3999999999996</v>
      </c>
      <c r="H55" s="550">
        <f t="shared" si="5"/>
        <v>3361.6000000000004</v>
      </c>
      <c r="I55" s="550">
        <f t="shared" si="6"/>
        <v>3781.8</v>
      </c>
      <c r="J55" s="439">
        <v>4202</v>
      </c>
      <c r="K55" s="550">
        <f t="shared" si="7"/>
        <v>4622.2000000000007</v>
      </c>
      <c r="L55" s="550">
        <f t="shared" si="8"/>
        <v>5042.3999999999996</v>
      </c>
      <c r="M55" s="550">
        <f t="shared" si="9"/>
        <v>5462.6</v>
      </c>
      <c r="N55" s="550">
        <f t="shared" si="10"/>
        <v>5882.7999999999993</v>
      </c>
      <c r="O55" s="554">
        <f t="shared" si="11"/>
        <v>6303</v>
      </c>
      <c r="P55" s="582">
        <v>150</v>
      </c>
      <c r="Q55" s="602">
        <v>185</v>
      </c>
    </row>
    <row r="56" spans="1:17">
      <c r="A56" s="581"/>
      <c r="B56" s="549"/>
      <c r="C56" s="551"/>
      <c r="D56" s="551"/>
      <c r="E56" s="551"/>
      <c r="F56" s="551"/>
      <c r="G56" s="551"/>
      <c r="H56" s="551"/>
      <c r="I56" s="551"/>
      <c r="J56" s="439">
        <v>-200</v>
      </c>
      <c r="K56" s="551"/>
      <c r="L56" s="551"/>
      <c r="M56" s="551"/>
      <c r="N56" s="551"/>
      <c r="O56" s="555"/>
      <c r="P56" s="572">
        <v>150</v>
      </c>
      <c r="Q56" s="603">
        <v>150</v>
      </c>
    </row>
    <row r="57" spans="1:17" ht="15.75">
      <c r="A57" s="573"/>
      <c r="B57" s="160" t="s">
        <v>134</v>
      </c>
      <c r="C57" s="144">
        <f t="shared" ref="C57:C88" si="16">J57*0.3</f>
        <v>1260.5999999999999</v>
      </c>
      <c r="D57" s="144">
        <f t="shared" si="1"/>
        <v>1680.8000000000002</v>
      </c>
      <c r="E57" s="144">
        <f t="shared" si="2"/>
        <v>2101</v>
      </c>
      <c r="F57" s="144">
        <f t="shared" si="3"/>
        <v>2521.1999999999998</v>
      </c>
      <c r="G57" s="144">
        <f t="shared" si="4"/>
        <v>2941.3999999999996</v>
      </c>
      <c r="H57" s="144">
        <f t="shared" si="5"/>
        <v>3361.6000000000004</v>
      </c>
      <c r="I57" s="144">
        <f t="shared" si="6"/>
        <v>3781.8</v>
      </c>
      <c r="J57" s="439">
        <v>4202</v>
      </c>
      <c r="K57" s="144">
        <f t="shared" si="7"/>
        <v>4622.2000000000007</v>
      </c>
      <c r="L57" s="144">
        <f t="shared" si="8"/>
        <v>5042.3999999999996</v>
      </c>
      <c r="M57" s="144">
        <f t="shared" si="9"/>
        <v>5462.6</v>
      </c>
      <c r="N57" s="145">
        <f t="shared" si="10"/>
        <v>5882.7999999999993</v>
      </c>
      <c r="O57" s="145">
        <f t="shared" si="11"/>
        <v>6303</v>
      </c>
      <c r="P57" s="236">
        <v>180</v>
      </c>
      <c r="Q57" s="237">
        <v>180</v>
      </c>
    </row>
    <row r="58" spans="1:17" ht="16.5" thickBot="1">
      <c r="A58" s="570"/>
      <c r="B58" s="163" t="s">
        <v>307</v>
      </c>
      <c r="C58" s="130">
        <f t="shared" si="16"/>
        <v>1260.5999999999999</v>
      </c>
      <c r="D58" s="130">
        <f t="shared" si="1"/>
        <v>1680.8000000000002</v>
      </c>
      <c r="E58" s="130">
        <f t="shared" si="2"/>
        <v>2101</v>
      </c>
      <c r="F58" s="130">
        <f t="shared" si="3"/>
        <v>2521.1999999999998</v>
      </c>
      <c r="G58" s="130">
        <f t="shared" si="4"/>
        <v>2941.3999999999996</v>
      </c>
      <c r="H58" s="130">
        <f t="shared" si="5"/>
        <v>3361.6000000000004</v>
      </c>
      <c r="I58" s="130">
        <f t="shared" si="6"/>
        <v>3781.8</v>
      </c>
      <c r="J58" s="439">
        <v>4202</v>
      </c>
      <c r="K58" s="130">
        <f t="shared" si="7"/>
        <v>4622.2000000000007</v>
      </c>
      <c r="L58" s="130">
        <f t="shared" si="8"/>
        <v>5042.3999999999996</v>
      </c>
      <c r="M58" s="130">
        <f t="shared" si="9"/>
        <v>5462.6</v>
      </c>
      <c r="N58" s="131">
        <f t="shared" si="10"/>
        <v>5882.7999999999993</v>
      </c>
      <c r="O58" s="131">
        <f t="shared" si="11"/>
        <v>6303</v>
      </c>
      <c r="P58" s="238">
        <v>150</v>
      </c>
      <c r="Q58" s="239">
        <v>150</v>
      </c>
    </row>
    <row r="59" spans="1:17" ht="15.75">
      <c r="A59" s="580">
        <v>5</v>
      </c>
      <c r="B59" s="154" t="s">
        <v>135</v>
      </c>
      <c r="C59" s="139">
        <f t="shared" si="16"/>
        <v>1390.8</v>
      </c>
      <c r="D59" s="139">
        <f t="shared" si="1"/>
        <v>1854.4</v>
      </c>
      <c r="E59" s="139">
        <f t="shared" si="2"/>
        <v>2318</v>
      </c>
      <c r="F59" s="139">
        <f t="shared" si="3"/>
        <v>2781.6</v>
      </c>
      <c r="G59" s="139">
        <f t="shared" si="4"/>
        <v>3245.2</v>
      </c>
      <c r="H59" s="139">
        <f t="shared" si="5"/>
        <v>3708.8</v>
      </c>
      <c r="I59" s="139">
        <f t="shared" si="6"/>
        <v>4172.4000000000005</v>
      </c>
      <c r="J59" s="439">
        <v>4636</v>
      </c>
      <c r="K59" s="139">
        <f t="shared" si="7"/>
        <v>5099.6000000000004</v>
      </c>
      <c r="L59" s="139">
        <f t="shared" si="8"/>
        <v>5563.2</v>
      </c>
      <c r="M59" s="139">
        <f t="shared" si="9"/>
        <v>6026.8</v>
      </c>
      <c r="N59" s="140">
        <f t="shared" si="10"/>
        <v>6490.4</v>
      </c>
      <c r="O59" s="140">
        <f t="shared" si="11"/>
        <v>6954</v>
      </c>
      <c r="P59" s="213">
        <v>180</v>
      </c>
      <c r="Q59" s="214">
        <v>180</v>
      </c>
    </row>
    <row r="60" spans="1:17" ht="15.75">
      <c r="A60" s="599"/>
      <c r="B60" s="155" t="s">
        <v>136</v>
      </c>
      <c r="C60" s="144">
        <f t="shared" si="16"/>
        <v>1390.8</v>
      </c>
      <c r="D60" s="144">
        <f t="shared" si="1"/>
        <v>1854.4</v>
      </c>
      <c r="E60" s="144">
        <f t="shared" si="2"/>
        <v>2318</v>
      </c>
      <c r="F60" s="144">
        <f t="shared" si="3"/>
        <v>2781.6</v>
      </c>
      <c r="G60" s="144">
        <f t="shared" si="4"/>
        <v>3245.2</v>
      </c>
      <c r="H60" s="144">
        <f t="shared" si="5"/>
        <v>3708.8</v>
      </c>
      <c r="I60" s="144">
        <f t="shared" si="6"/>
        <v>4172.4000000000005</v>
      </c>
      <c r="J60" s="439">
        <v>4636</v>
      </c>
      <c r="K60" s="144">
        <f t="shared" si="7"/>
        <v>5099.6000000000004</v>
      </c>
      <c r="L60" s="144">
        <f t="shared" si="8"/>
        <v>5563.2</v>
      </c>
      <c r="M60" s="144">
        <f t="shared" si="9"/>
        <v>6026.8</v>
      </c>
      <c r="N60" s="145">
        <f t="shared" si="10"/>
        <v>6490.4</v>
      </c>
      <c r="O60" s="145">
        <f t="shared" si="11"/>
        <v>6954</v>
      </c>
      <c r="P60" s="217">
        <v>180</v>
      </c>
      <c r="Q60" s="218">
        <v>220</v>
      </c>
    </row>
    <row r="61" spans="1:17" ht="31.5">
      <c r="A61" s="599"/>
      <c r="B61" s="155" t="s">
        <v>137</v>
      </c>
      <c r="C61" s="144">
        <f t="shared" si="16"/>
        <v>1390.8</v>
      </c>
      <c r="D61" s="144">
        <f t="shared" si="1"/>
        <v>1854.4</v>
      </c>
      <c r="E61" s="144">
        <f t="shared" si="2"/>
        <v>2318</v>
      </c>
      <c r="F61" s="144">
        <f t="shared" si="3"/>
        <v>2781.6</v>
      </c>
      <c r="G61" s="144">
        <f t="shared" si="4"/>
        <v>3245.2</v>
      </c>
      <c r="H61" s="144">
        <f t="shared" si="5"/>
        <v>3708.8</v>
      </c>
      <c r="I61" s="144">
        <f t="shared" si="6"/>
        <v>4172.4000000000005</v>
      </c>
      <c r="J61" s="439">
        <v>4636</v>
      </c>
      <c r="K61" s="144">
        <f t="shared" si="7"/>
        <v>5099.6000000000004</v>
      </c>
      <c r="L61" s="144">
        <f t="shared" si="8"/>
        <v>5563.2</v>
      </c>
      <c r="M61" s="144">
        <f t="shared" si="9"/>
        <v>6026.8</v>
      </c>
      <c r="N61" s="145">
        <f t="shared" si="10"/>
        <v>6490.4</v>
      </c>
      <c r="O61" s="145">
        <f t="shared" si="11"/>
        <v>6954</v>
      </c>
      <c r="P61" s="228" t="s">
        <v>290</v>
      </c>
      <c r="Q61" s="216">
        <v>180</v>
      </c>
    </row>
    <row r="62" spans="1:17" ht="15.75">
      <c r="A62" s="573"/>
      <c r="B62" s="155" t="s">
        <v>138</v>
      </c>
      <c r="C62" s="144">
        <f t="shared" si="16"/>
        <v>1390.8</v>
      </c>
      <c r="D62" s="144">
        <f t="shared" si="1"/>
        <v>1854.4</v>
      </c>
      <c r="E62" s="144">
        <f t="shared" si="2"/>
        <v>2318</v>
      </c>
      <c r="F62" s="144">
        <f t="shared" si="3"/>
        <v>2781.6</v>
      </c>
      <c r="G62" s="144">
        <f t="shared" si="4"/>
        <v>3245.2</v>
      </c>
      <c r="H62" s="144">
        <f t="shared" si="5"/>
        <v>3708.8</v>
      </c>
      <c r="I62" s="144">
        <f t="shared" si="6"/>
        <v>4172.4000000000005</v>
      </c>
      <c r="J62" s="439">
        <v>4636</v>
      </c>
      <c r="K62" s="144">
        <f t="shared" si="7"/>
        <v>5099.6000000000004</v>
      </c>
      <c r="L62" s="144">
        <f t="shared" si="8"/>
        <v>5563.2</v>
      </c>
      <c r="M62" s="144">
        <f t="shared" si="9"/>
        <v>6026.8</v>
      </c>
      <c r="N62" s="145">
        <f t="shared" si="10"/>
        <v>6490.4</v>
      </c>
      <c r="O62" s="145">
        <f t="shared" si="11"/>
        <v>6954</v>
      </c>
      <c r="P62" s="215">
        <v>175</v>
      </c>
      <c r="Q62" s="216">
        <v>180</v>
      </c>
    </row>
    <row r="63" spans="1:17" ht="15.75">
      <c r="A63" s="573"/>
      <c r="B63" s="155" t="s">
        <v>139</v>
      </c>
      <c r="C63" s="144">
        <f t="shared" si="16"/>
        <v>1390.8</v>
      </c>
      <c r="D63" s="144">
        <f t="shared" si="1"/>
        <v>1854.4</v>
      </c>
      <c r="E63" s="144">
        <f t="shared" si="2"/>
        <v>2318</v>
      </c>
      <c r="F63" s="144">
        <f t="shared" si="3"/>
        <v>2781.6</v>
      </c>
      <c r="G63" s="144">
        <f t="shared" si="4"/>
        <v>3245.2</v>
      </c>
      <c r="H63" s="144">
        <f t="shared" si="5"/>
        <v>3708.8</v>
      </c>
      <c r="I63" s="144">
        <f t="shared" si="6"/>
        <v>4172.4000000000005</v>
      </c>
      <c r="J63" s="439">
        <v>4636</v>
      </c>
      <c r="K63" s="144">
        <f t="shared" si="7"/>
        <v>5099.6000000000004</v>
      </c>
      <c r="L63" s="144">
        <f t="shared" si="8"/>
        <v>5563.2</v>
      </c>
      <c r="M63" s="144">
        <f t="shared" si="9"/>
        <v>6026.8</v>
      </c>
      <c r="N63" s="145">
        <f t="shared" si="10"/>
        <v>6490.4</v>
      </c>
      <c r="O63" s="145">
        <f t="shared" si="11"/>
        <v>6954</v>
      </c>
      <c r="P63" s="215">
        <v>180</v>
      </c>
      <c r="Q63" s="216">
        <v>180</v>
      </c>
    </row>
    <row r="64" spans="1:17" ht="15.75">
      <c r="A64" s="573"/>
      <c r="B64" s="155" t="s">
        <v>140</v>
      </c>
      <c r="C64" s="144">
        <f t="shared" si="16"/>
        <v>1390.8</v>
      </c>
      <c r="D64" s="144">
        <f t="shared" si="1"/>
        <v>1854.4</v>
      </c>
      <c r="E64" s="144">
        <f t="shared" si="2"/>
        <v>2318</v>
      </c>
      <c r="F64" s="144">
        <f t="shared" si="3"/>
        <v>2781.6</v>
      </c>
      <c r="G64" s="144">
        <f t="shared" si="4"/>
        <v>3245.2</v>
      </c>
      <c r="H64" s="144">
        <f t="shared" si="5"/>
        <v>3708.8</v>
      </c>
      <c r="I64" s="144">
        <f t="shared" si="6"/>
        <v>4172.4000000000005</v>
      </c>
      <c r="J64" s="439">
        <v>4636</v>
      </c>
      <c r="K64" s="144">
        <f t="shared" si="7"/>
        <v>5099.6000000000004</v>
      </c>
      <c r="L64" s="144">
        <f t="shared" si="8"/>
        <v>5563.2</v>
      </c>
      <c r="M64" s="144">
        <f t="shared" si="9"/>
        <v>6026.8</v>
      </c>
      <c r="N64" s="145">
        <f t="shared" si="10"/>
        <v>6490.4</v>
      </c>
      <c r="O64" s="145">
        <f t="shared" si="11"/>
        <v>6954</v>
      </c>
      <c r="P64" s="217">
        <v>105</v>
      </c>
      <c r="Q64" s="218">
        <v>105</v>
      </c>
    </row>
    <row r="65" spans="1:17" ht="15.75">
      <c r="A65" s="573"/>
      <c r="B65" s="155" t="s">
        <v>308</v>
      </c>
      <c r="C65" s="144">
        <f t="shared" si="16"/>
        <v>1390.8</v>
      </c>
      <c r="D65" s="144">
        <f t="shared" si="1"/>
        <v>1854.4</v>
      </c>
      <c r="E65" s="144">
        <f t="shared" si="2"/>
        <v>2318</v>
      </c>
      <c r="F65" s="144">
        <f t="shared" si="3"/>
        <v>2781.6</v>
      </c>
      <c r="G65" s="144">
        <f t="shared" si="4"/>
        <v>3245.2</v>
      </c>
      <c r="H65" s="144">
        <f t="shared" si="5"/>
        <v>3708.8</v>
      </c>
      <c r="I65" s="144">
        <f t="shared" si="6"/>
        <v>4172.4000000000005</v>
      </c>
      <c r="J65" s="439">
        <v>4636</v>
      </c>
      <c r="K65" s="144">
        <f t="shared" si="7"/>
        <v>5099.6000000000004</v>
      </c>
      <c r="L65" s="144">
        <f t="shared" si="8"/>
        <v>5563.2</v>
      </c>
      <c r="M65" s="144">
        <f t="shared" si="9"/>
        <v>6026.8</v>
      </c>
      <c r="N65" s="145">
        <f t="shared" si="10"/>
        <v>6490.4</v>
      </c>
      <c r="O65" s="145">
        <f t="shared" si="11"/>
        <v>6954</v>
      </c>
      <c r="P65" s="217">
        <v>120</v>
      </c>
      <c r="Q65" s="218">
        <v>120</v>
      </c>
    </row>
    <row r="66" spans="1:17" ht="15.75">
      <c r="A66" s="573"/>
      <c r="B66" s="155" t="s">
        <v>141</v>
      </c>
      <c r="C66" s="144">
        <f t="shared" si="16"/>
        <v>1390.8</v>
      </c>
      <c r="D66" s="144">
        <f t="shared" si="1"/>
        <v>1854.4</v>
      </c>
      <c r="E66" s="144">
        <f t="shared" si="2"/>
        <v>2318</v>
      </c>
      <c r="F66" s="144">
        <f t="shared" si="3"/>
        <v>2781.6</v>
      </c>
      <c r="G66" s="144">
        <f t="shared" si="4"/>
        <v>3245.2</v>
      </c>
      <c r="H66" s="144">
        <f t="shared" si="5"/>
        <v>3708.8</v>
      </c>
      <c r="I66" s="144">
        <f t="shared" si="6"/>
        <v>4172.4000000000005</v>
      </c>
      <c r="J66" s="439">
        <v>4636</v>
      </c>
      <c r="K66" s="144">
        <f t="shared" si="7"/>
        <v>5099.6000000000004</v>
      </c>
      <c r="L66" s="161">
        <f t="shared" si="8"/>
        <v>5563.2</v>
      </c>
      <c r="M66" s="161">
        <f t="shared" si="9"/>
        <v>6026.8</v>
      </c>
      <c r="N66" s="162">
        <f t="shared" si="10"/>
        <v>6490.4</v>
      </c>
      <c r="O66" s="162">
        <f t="shared" si="11"/>
        <v>6954</v>
      </c>
      <c r="P66" s="215">
        <v>175</v>
      </c>
      <c r="Q66" s="174" t="s">
        <v>309</v>
      </c>
    </row>
    <row r="67" spans="1:17" ht="15.75">
      <c r="A67" s="573"/>
      <c r="B67" s="155" t="s">
        <v>142</v>
      </c>
      <c r="C67" s="144">
        <f t="shared" si="16"/>
        <v>1390.8</v>
      </c>
      <c r="D67" s="144">
        <f t="shared" si="1"/>
        <v>1854.4</v>
      </c>
      <c r="E67" s="144">
        <f t="shared" si="2"/>
        <v>2318</v>
      </c>
      <c r="F67" s="144">
        <f t="shared" si="3"/>
        <v>2781.6</v>
      </c>
      <c r="G67" s="144">
        <f t="shared" si="4"/>
        <v>3245.2</v>
      </c>
      <c r="H67" s="144">
        <f t="shared" si="5"/>
        <v>3708.8</v>
      </c>
      <c r="I67" s="144">
        <f t="shared" si="6"/>
        <v>4172.4000000000005</v>
      </c>
      <c r="J67" s="439">
        <v>4636</v>
      </c>
      <c r="K67" s="144">
        <f t="shared" si="7"/>
        <v>5099.6000000000004</v>
      </c>
      <c r="L67" s="161">
        <f t="shared" si="8"/>
        <v>5563.2</v>
      </c>
      <c r="M67" s="161">
        <f t="shared" si="9"/>
        <v>6026.8</v>
      </c>
      <c r="N67" s="162">
        <f t="shared" si="10"/>
        <v>6490.4</v>
      </c>
      <c r="O67" s="162">
        <f t="shared" si="11"/>
        <v>6954</v>
      </c>
      <c r="P67" s="217">
        <v>150</v>
      </c>
      <c r="Q67" s="218">
        <v>150</v>
      </c>
    </row>
    <row r="68" spans="1:17" ht="15.75">
      <c r="A68" s="573"/>
      <c r="B68" s="155" t="s">
        <v>310</v>
      </c>
      <c r="C68" s="144">
        <f t="shared" si="16"/>
        <v>1390.8</v>
      </c>
      <c r="D68" s="144">
        <f t="shared" si="1"/>
        <v>1854.4</v>
      </c>
      <c r="E68" s="144">
        <f t="shared" si="2"/>
        <v>2318</v>
      </c>
      <c r="F68" s="144">
        <f t="shared" si="3"/>
        <v>2781.6</v>
      </c>
      <c r="G68" s="144">
        <f t="shared" si="4"/>
        <v>3245.2</v>
      </c>
      <c r="H68" s="144">
        <f>J68*0.8</f>
        <v>3708.8</v>
      </c>
      <c r="I68" s="144">
        <f t="shared" si="6"/>
        <v>4172.4000000000005</v>
      </c>
      <c r="J68" s="439">
        <v>4636</v>
      </c>
      <c r="K68" s="144">
        <f t="shared" si="7"/>
        <v>5099.6000000000004</v>
      </c>
      <c r="L68" s="201">
        <f t="shared" si="8"/>
        <v>5563.2</v>
      </c>
      <c r="M68" s="201">
        <f t="shared" si="9"/>
        <v>6026.8</v>
      </c>
      <c r="N68" s="202">
        <f t="shared" si="10"/>
        <v>6490.4</v>
      </c>
      <c r="O68" s="202">
        <f t="shared" si="11"/>
        <v>6954</v>
      </c>
      <c r="P68" s="217">
        <v>150</v>
      </c>
      <c r="Q68" s="218">
        <v>150</v>
      </c>
    </row>
    <row r="69" spans="1:17" ht="31.5">
      <c r="A69" s="573"/>
      <c r="B69" s="155" t="s">
        <v>311</v>
      </c>
      <c r="C69" s="144">
        <f t="shared" si="16"/>
        <v>1101</v>
      </c>
      <c r="D69" s="144">
        <f t="shared" si="1"/>
        <v>1468</v>
      </c>
      <c r="E69" s="144">
        <f t="shared" si="2"/>
        <v>1835</v>
      </c>
      <c r="F69" s="144">
        <f t="shared" si="3"/>
        <v>2202</v>
      </c>
      <c r="G69" s="144">
        <f t="shared" si="4"/>
        <v>2569</v>
      </c>
      <c r="H69" s="144">
        <f t="shared" si="5"/>
        <v>2936</v>
      </c>
      <c r="I69" s="144">
        <f t="shared" si="6"/>
        <v>3303</v>
      </c>
      <c r="J69" s="439">
        <v>3670</v>
      </c>
      <c r="K69" s="144">
        <f t="shared" si="7"/>
        <v>4037.0000000000005</v>
      </c>
      <c r="L69" s="144">
        <f t="shared" si="8"/>
        <v>4404</v>
      </c>
      <c r="M69" s="144">
        <f t="shared" si="9"/>
        <v>4771</v>
      </c>
      <c r="N69" s="145">
        <f t="shared" si="10"/>
        <v>5138</v>
      </c>
      <c r="O69" s="145">
        <f t="shared" si="11"/>
        <v>5505</v>
      </c>
      <c r="P69" s="228" t="s">
        <v>290</v>
      </c>
      <c r="Q69" s="216">
        <v>150</v>
      </c>
    </row>
    <row r="70" spans="1:17" ht="31.5">
      <c r="A70" s="573"/>
      <c r="B70" s="155" t="s">
        <v>312</v>
      </c>
      <c r="C70" s="144">
        <f t="shared" si="16"/>
        <v>1101</v>
      </c>
      <c r="D70" s="144">
        <f t="shared" si="1"/>
        <v>1468</v>
      </c>
      <c r="E70" s="144">
        <f t="shared" si="2"/>
        <v>1835</v>
      </c>
      <c r="F70" s="144">
        <f t="shared" si="3"/>
        <v>2202</v>
      </c>
      <c r="G70" s="144">
        <f t="shared" si="4"/>
        <v>2569</v>
      </c>
      <c r="H70" s="144">
        <f t="shared" si="5"/>
        <v>2936</v>
      </c>
      <c r="I70" s="144">
        <f t="shared" si="6"/>
        <v>3303</v>
      </c>
      <c r="J70" s="439">
        <v>3670</v>
      </c>
      <c r="K70" s="144">
        <f t="shared" si="7"/>
        <v>4037.0000000000005</v>
      </c>
      <c r="L70" s="144">
        <f t="shared" si="8"/>
        <v>4404</v>
      </c>
      <c r="M70" s="144">
        <f t="shared" si="9"/>
        <v>4771</v>
      </c>
      <c r="N70" s="145">
        <f t="shared" si="10"/>
        <v>5138</v>
      </c>
      <c r="O70" s="145">
        <f t="shared" si="11"/>
        <v>5505</v>
      </c>
      <c r="P70" s="228" t="s">
        <v>290</v>
      </c>
      <c r="Q70" s="216">
        <v>180</v>
      </c>
    </row>
    <row r="71" spans="1:17" ht="15.75">
      <c r="A71" s="573"/>
      <c r="B71" s="155" t="s">
        <v>143</v>
      </c>
      <c r="C71" s="144">
        <f t="shared" si="16"/>
        <v>1390.8</v>
      </c>
      <c r="D71" s="144">
        <f t="shared" si="1"/>
        <v>1854.4</v>
      </c>
      <c r="E71" s="144">
        <f t="shared" si="2"/>
        <v>2318</v>
      </c>
      <c r="F71" s="144">
        <f t="shared" si="3"/>
        <v>2781.6</v>
      </c>
      <c r="G71" s="144">
        <f t="shared" si="4"/>
        <v>3245.2</v>
      </c>
      <c r="H71" s="144">
        <f t="shared" si="5"/>
        <v>3708.8</v>
      </c>
      <c r="I71" s="144">
        <f t="shared" si="6"/>
        <v>4172.4000000000005</v>
      </c>
      <c r="J71" s="439">
        <v>4636</v>
      </c>
      <c r="K71" s="144">
        <f t="shared" si="7"/>
        <v>5099.6000000000004</v>
      </c>
      <c r="L71" s="144">
        <f t="shared" si="8"/>
        <v>5563.2</v>
      </c>
      <c r="M71" s="144">
        <f t="shared" si="9"/>
        <v>6026.8</v>
      </c>
      <c r="N71" s="145">
        <f t="shared" si="10"/>
        <v>6490.4</v>
      </c>
      <c r="O71" s="145">
        <f t="shared" si="11"/>
        <v>6954</v>
      </c>
      <c r="P71" s="215">
        <v>180</v>
      </c>
      <c r="Q71" s="216">
        <v>180</v>
      </c>
    </row>
    <row r="72" spans="1:17" ht="15.75">
      <c r="A72" s="573"/>
      <c r="B72" s="155" t="s">
        <v>313</v>
      </c>
      <c r="C72" s="144">
        <f t="shared" si="16"/>
        <v>1390.8</v>
      </c>
      <c r="D72" s="144">
        <f t="shared" si="1"/>
        <v>1854.4</v>
      </c>
      <c r="E72" s="144">
        <f t="shared" si="2"/>
        <v>2318</v>
      </c>
      <c r="F72" s="144">
        <f t="shared" si="3"/>
        <v>2781.6</v>
      </c>
      <c r="G72" s="144">
        <f t="shared" si="4"/>
        <v>3245.2</v>
      </c>
      <c r="H72" s="144">
        <f t="shared" si="5"/>
        <v>3708.8</v>
      </c>
      <c r="I72" s="144">
        <f t="shared" si="6"/>
        <v>4172.4000000000005</v>
      </c>
      <c r="J72" s="439">
        <v>4636</v>
      </c>
      <c r="K72" s="144">
        <f t="shared" si="7"/>
        <v>5099.6000000000004</v>
      </c>
      <c r="L72" s="144">
        <f t="shared" si="8"/>
        <v>5563.2</v>
      </c>
      <c r="M72" s="144">
        <f t="shared" si="9"/>
        <v>6026.8</v>
      </c>
      <c r="N72" s="145">
        <f t="shared" si="10"/>
        <v>6490.4</v>
      </c>
      <c r="O72" s="145">
        <f t="shared" si="11"/>
        <v>6954</v>
      </c>
      <c r="P72" s="215">
        <v>150</v>
      </c>
      <c r="Q72" s="216">
        <v>150</v>
      </c>
    </row>
    <row r="73" spans="1:17" ht="31.5">
      <c r="A73" s="573"/>
      <c r="B73" s="155" t="s">
        <v>314</v>
      </c>
      <c r="C73" s="144">
        <f t="shared" si="16"/>
        <v>1571.3999999999999</v>
      </c>
      <c r="D73" s="144">
        <f t="shared" si="1"/>
        <v>2095.2000000000003</v>
      </c>
      <c r="E73" s="144">
        <f t="shared" si="2"/>
        <v>2619</v>
      </c>
      <c r="F73" s="144">
        <f t="shared" si="3"/>
        <v>3142.7999999999997</v>
      </c>
      <c r="G73" s="144">
        <f t="shared" si="4"/>
        <v>3666.6</v>
      </c>
      <c r="H73" s="144">
        <f t="shared" si="5"/>
        <v>4190.4000000000005</v>
      </c>
      <c r="I73" s="144">
        <f t="shared" si="6"/>
        <v>4714.2</v>
      </c>
      <c r="J73" s="439">
        <v>5238</v>
      </c>
      <c r="K73" s="144">
        <f t="shared" si="7"/>
        <v>5761.8</v>
      </c>
      <c r="L73" s="144">
        <f t="shared" si="8"/>
        <v>6285.5999999999995</v>
      </c>
      <c r="M73" s="144">
        <f t="shared" si="9"/>
        <v>6809.4000000000005</v>
      </c>
      <c r="N73" s="145">
        <f t="shared" si="10"/>
        <v>7333.2</v>
      </c>
      <c r="O73" s="145">
        <f t="shared" si="11"/>
        <v>7857</v>
      </c>
      <c r="P73" s="217" t="s">
        <v>290</v>
      </c>
      <c r="Q73" s="218">
        <v>100</v>
      </c>
    </row>
    <row r="74" spans="1:17" ht="16.5" thickBot="1">
      <c r="A74" s="570"/>
      <c r="B74" s="163" t="s">
        <v>315</v>
      </c>
      <c r="C74" s="130">
        <f t="shared" si="16"/>
        <v>1390.8</v>
      </c>
      <c r="D74" s="130">
        <f t="shared" ref="D74:D88" si="17">J74*0.4</f>
        <v>1854.4</v>
      </c>
      <c r="E74" s="130">
        <f t="shared" ref="E74:E88" si="18">J74*0.5</f>
        <v>2318</v>
      </c>
      <c r="F74" s="130">
        <f t="shared" ref="F74:F88" si="19">J74*0.6</f>
        <v>2781.6</v>
      </c>
      <c r="G74" s="130">
        <f t="shared" ref="G74:G88" si="20">J74*0.7</f>
        <v>3245.2</v>
      </c>
      <c r="H74" s="130">
        <f t="shared" ref="H74:H88" si="21">J74*0.8</f>
        <v>3708.8</v>
      </c>
      <c r="I74" s="130">
        <f t="shared" ref="I74:I83" si="22">J74*0.9</f>
        <v>4172.4000000000005</v>
      </c>
      <c r="J74" s="439">
        <v>4636</v>
      </c>
      <c r="K74" s="130">
        <f t="shared" ref="K74:K88" si="23">J74*1.1</f>
        <v>5099.6000000000004</v>
      </c>
      <c r="L74" s="130">
        <f t="shared" ref="L74:L88" si="24">J74*1.2</f>
        <v>5563.2</v>
      </c>
      <c r="M74" s="130">
        <f t="shared" ref="M74:M88" si="25">J74*1.3</f>
        <v>6026.8</v>
      </c>
      <c r="N74" s="131">
        <f t="shared" ref="N74:N88" si="26">J74*1.4</f>
        <v>6490.4</v>
      </c>
      <c r="O74" s="131">
        <f t="shared" ref="O74:O88" si="27">J74*1.5</f>
        <v>6954</v>
      </c>
      <c r="P74" s="238">
        <v>120</v>
      </c>
      <c r="Q74" s="239">
        <v>120</v>
      </c>
    </row>
    <row r="75" spans="1:17" ht="15.75">
      <c r="A75" s="569">
        <v>6</v>
      </c>
      <c r="B75" s="177" t="s">
        <v>316</v>
      </c>
      <c r="C75" s="139">
        <f t="shared" si="16"/>
        <v>1814.1</v>
      </c>
      <c r="D75" s="139">
        <f t="shared" si="17"/>
        <v>2418.8000000000002</v>
      </c>
      <c r="E75" s="139">
        <f t="shared" si="18"/>
        <v>3023.5</v>
      </c>
      <c r="F75" s="139">
        <f t="shared" si="19"/>
        <v>3628.2</v>
      </c>
      <c r="G75" s="139">
        <f t="shared" si="20"/>
        <v>4232.8999999999996</v>
      </c>
      <c r="H75" s="139">
        <f t="shared" si="21"/>
        <v>4837.6000000000004</v>
      </c>
      <c r="I75" s="139">
        <f t="shared" si="22"/>
        <v>5442.3</v>
      </c>
      <c r="J75" s="439">
        <v>6047</v>
      </c>
      <c r="K75" s="139">
        <f t="shared" si="23"/>
        <v>6651.7000000000007</v>
      </c>
      <c r="L75" s="181">
        <f t="shared" si="24"/>
        <v>7256.4</v>
      </c>
      <c r="M75" s="181">
        <f t="shared" si="25"/>
        <v>7861.1</v>
      </c>
      <c r="N75" s="182">
        <f t="shared" si="26"/>
        <v>8465.7999999999993</v>
      </c>
      <c r="O75" s="182">
        <f t="shared" si="27"/>
        <v>9070.5</v>
      </c>
      <c r="P75" s="178">
        <v>190</v>
      </c>
      <c r="Q75" s="179">
        <v>190</v>
      </c>
    </row>
    <row r="76" spans="1:17" ht="15.75">
      <c r="A76" s="573"/>
      <c r="B76" s="155" t="s">
        <v>144</v>
      </c>
      <c r="C76" s="144">
        <f t="shared" si="16"/>
        <v>1814.1</v>
      </c>
      <c r="D76" s="144">
        <f t="shared" si="17"/>
        <v>2418.8000000000002</v>
      </c>
      <c r="E76" s="144">
        <f t="shared" si="18"/>
        <v>3023.5</v>
      </c>
      <c r="F76" s="144">
        <f t="shared" si="19"/>
        <v>3628.2</v>
      </c>
      <c r="G76" s="144">
        <f t="shared" si="20"/>
        <v>4232.8999999999996</v>
      </c>
      <c r="H76" s="144">
        <f t="shared" si="21"/>
        <v>4837.6000000000004</v>
      </c>
      <c r="I76" s="144">
        <f t="shared" si="22"/>
        <v>5442.3</v>
      </c>
      <c r="J76" s="439">
        <v>6047</v>
      </c>
      <c r="K76" s="144">
        <f t="shared" si="23"/>
        <v>6651.7000000000007</v>
      </c>
      <c r="L76" s="161">
        <f t="shared" si="24"/>
        <v>7256.4</v>
      </c>
      <c r="M76" s="161">
        <f t="shared" si="25"/>
        <v>7861.1</v>
      </c>
      <c r="N76" s="162">
        <f t="shared" si="26"/>
        <v>8465.7999999999993</v>
      </c>
      <c r="O76" s="162">
        <f t="shared" si="27"/>
        <v>9070.5</v>
      </c>
      <c r="P76" s="217">
        <v>150</v>
      </c>
      <c r="Q76" s="218">
        <v>150</v>
      </c>
    </row>
    <row r="77" spans="1:17" ht="15.75">
      <c r="A77" s="573"/>
      <c r="B77" s="155" t="s">
        <v>145</v>
      </c>
      <c r="C77" s="144">
        <f t="shared" si="16"/>
        <v>1814.1</v>
      </c>
      <c r="D77" s="144">
        <f t="shared" si="17"/>
        <v>2418.8000000000002</v>
      </c>
      <c r="E77" s="144">
        <f t="shared" si="18"/>
        <v>3023.5</v>
      </c>
      <c r="F77" s="144">
        <f t="shared" si="19"/>
        <v>3628.2</v>
      </c>
      <c r="G77" s="144">
        <f t="shared" si="20"/>
        <v>4232.8999999999996</v>
      </c>
      <c r="H77" s="144">
        <f t="shared" si="21"/>
        <v>4837.6000000000004</v>
      </c>
      <c r="I77" s="144">
        <f t="shared" si="22"/>
        <v>5442.3</v>
      </c>
      <c r="J77" s="439">
        <v>6047</v>
      </c>
      <c r="K77" s="144">
        <f t="shared" si="23"/>
        <v>6651.7000000000007</v>
      </c>
      <c r="L77" s="144">
        <f t="shared" si="24"/>
        <v>7256.4</v>
      </c>
      <c r="M77" s="144">
        <f t="shared" si="25"/>
        <v>7861.1</v>
      </c>
      <c r="N77" s="145">
        <f t="shared" si="26"/>
        <v>8465.7999999999993</v>
      </c>
      <c r="O77" s="145">
        <f t="shared" si="27"/>
        <v>9070.5</v>
      </c>
      <c r="P77" s="217">
        <v>150</v>
      </c>
      <c r="Q77" s="218">
        <v>150</v>
      </c>
    </row>
    <row r="78" spans="1:17" ht="15.75">
      <c r="A78" s="573"/>
      <c r="B78" s="155" t="s">
        <v>317</v>
      </c>
      <c r="C78" s="144">
        <f t="shared" si="16"/>
        <v>1814.1</v>
      </c>
      <c r="D78" s="144">
        <f t="shared" si="17"/>
        <v>2418.8000000000002</v>
      </c>
      <c r="E78" s="144">
        <f t="shared" si="18"/>
        <v>3023.5</v>
      </c>
      <c r="F78" s="144">
        <f t="shared" si="19"/>
        <v>3628.2</v>
      </c>
      <c r="G78" s="144">
        <f t="shared" si="20"/>
        <v>4232.8999999999996</v>
      </c>
      <c r="H78" s="144">
        <f t="shared" si="21"/>
        <v>4837.6000000000004</v>
      </c>
      <c r="I78" s="144">
        <f t="shared" si="22"/>
        <v>5442.3</v>
      </c>
      <c r="J78" s="439">
        <v>6047</v>
      </c>
      <c r="K78" s="144">
        <f t="shared" si="23"/>
        <v>6651.7000000000007</v>
      </c>
      <c r="L78" s="144">
        <f t="shared" si="24"/>
        <v>7256.4</v>
      </c>
      <c r="M78" s="144">
        <f t="shared" si="25"/>
        <v>7861.1</v>
      </c>
      <c r="N78" s="145">
        <f t="shared" si="26"/>
        <v>8465.7999999999993</v>
      </c>
      <c r="O78" s="145">
        <f t="shared" si="27"/>
        <v>9070.5</v>
      </c>
      <c r="P78" s="217">
        <v>150</v>
      </c>
      <c r="Q78" s="218">
        <v>150</v>
      </c>
    </row>
    <row r="79" spans="1:17" ht="15.75">
      <c r="A79" s="573"/>
      <c r="B79" s="180" t="s">
        <v>318</v>
      </c>
      <c r="C79" s="144">
        <f t="shared" si="16"/>
        <v>1814.1</v>
      </c>
      <c r="D79" s="144">
        <f t="shared" si="17"/>
        <v>2418.8000000000002</v>
      </c>
      <c r="E79" s="144">
        <f t="shared" si="18"/>
        <v>3023.5</v>
      </c>
      <c r="F79" s="144">
        <f t="shared" si="19"/>
        <v>3628.2</v>
      </c>
      <c r="G79" s="144">
        <f t="shared" si="20"/>
        <v>4232.8999999999996</v>
      </c>
      <c r="H79" s="144">
        <f t="shared" si="21"/>
        <v>4837.6000000000004</v>
      </c>
      <c r="I79" s="144">
        <f t="shared" si="22"/>
        <v>5442.3</v>
      </c>
      <c r="J79" s="439">
        <v>6047</v>
      </c>
      <c r="K79" s="144">
        <f t="shared" si="23"/>
        <v>6651.7000000000007</v>
      </c>
      <c r="L79" s="144">
        <f t="shared" si="24"/>
        <v>7256.4</v>
      </c>
      <c r="M79" s="144">
        <f t="shared" si="25"/>
        <v>7861.1</v>
      </c>
      <c r="N79" s="145">
        <f t="shared" si="26"/>
        <v>8465.7999999999993</v>
      </c>
      <c r="O79" s="145">
        <f t="shared" si="27"/>
        <v>9070.5</v>
      </c>
      <c r="P79" s="217">
        <v>200</v>
      </c>
      <c r="Q79" s="218">
        <v>200</v>
      </c>
    </row>
    <row r="80" spans="1:17" ht="15.75">
      <c r="A80" s="573"/>
      <c r="B80" s="155" t="s">
        <v>146</v>
      </c>
      <c r="C80" s="144">
        <f t="shared" si="16"/>
        <v>1814.1</v>
      </c>
      <c r="D80" s="144">
        <f t="shared" si="17"/>
        <v>2418.8000000000002</v>
      </c>
      <c r="E80" s="144">
        <f t="shared" si="18"/>
        <v>3023.5</v>
      </c>
      <c r="F80" s="144">
        <f t="shared" si="19"/>
        <v>3628.2</v>
      </c>
      <c r="G80" s="144">
        <f t="shared" si="20"/>
        <v>4232.8999999999996</v>
      </c>
      <c r="H80" s="144">
        <f t="shared" si="21"/>
        <v>4837.6000000000004</v>
      </c>
      <c r="I80" s="144">
        <f t="shared" si="22"/>
        <v>5442.3</v>
      </c>
      <c r="J80" s="439">
        <v>6047</v>
      </c>
      <c r="K80" s="144">
        <f t="shared" si="23"/>
        <v>6651.7000000000007</v>
      </c>
      <c r="L80" s="144">
        <f t="shared" si="24"/>
        <v>7256.4</v>
      </c>
      <c r="M80" s="144">
        <f t="shared" si="25"/>
        <v>7861.1</v>
      </c>
      <c r="N80" s="145">
        <f t="shared" si="26"/>
        <v>8465.7999999999993</v>
      </c>
      <c r="O80" s="145">
        <f t="shared" si="27"/>
        <v>9070.5</v>
      </c>
      <c r="P80" s="217">
        <v>150</v>
      </c>
      <c r="Q80" s="218">
        <v>150</v>
      </c>
    </row>
    <row r="81" spans="1:17" ht="32.25" thickBot="1">
      <c r="A81" s="570"/>
      <c r="B81" s="163" t="s">
        <v>381</v>
      </c>
      <c r="C81" s="130">
        <f t="shared" si="16"/>
        <v>1439.1</v>
      </c>
      <c r="D81" s="130">
        <f t="shared" si="17"/>
        <v>1918.8000000000002</v>
      </c>
      <c r="E81" s="130">
        <f t="shared" si="18"/>
        <v>2398.5</v>
      </c>
      <c r="F81" s="130">
        <f t="shared" si="19"/>
        <v>2878.2</v>
      </c>
      <c r="G81" s="130">
        <f t="shared" si="20"/>
        <v>3357.8999999999996</v>
      </c>
      <c r="H81" s="130">
        <f t="shared" si="21"/>
        <v>3837.6000000000004</v>
      </c>
      <c r="I81" s="130">
        <f t="shared" si="22"/>
        <v>4317.3</v>
      </c>
      <c r="J81" s="439">
        <v>4797</v>
      </c>
      <c r="K81" s="130">
        <f t="shared" si="23"/>
        <v>5276.7000000000007</v>
      </c>
      <c r="L81" s="130">
        <f t="shared" si="24"/>
        <v>5756.4</v>
      </c>
      <c r="M81" s="130">
        <f t="shared" si="25"/>
        <v>6236.1</v>
      </c>
      <c r="N81" s="131">
        <f t="shared" si="26"/>
        <v>6715.7999999999993</v>
      </c>
      <c r="O81" s="131">
        <f t="shared" si="27"/>
        <v>7195.5</v>
      </c>
      <c r="P81" s="238" t="s">
        <v>65</v>
      </c>
      <c r="Q81" s="225">
        <v>180</v>
      </c>
    </row>
    <row r="82" spans="1:17" ht="31.5">
      <c r="A82" s="569">
        <v>7</v>
      </c>
      <c r="B82" s="177" t="s">
        <v>147</v>
      </c>
      <c r="C82" s="139">
        <f t="shared" si="16"/>
        <v>1704.8999999999999</v>
      </c>
      <c r="D82" s="139">
        <f t="shared" si="17"/>
        <v>2273.2000000000003</v>
      </c>
      <c r="E82" s="139">
        <f t="shared" si="18"/>
        <v>2841.5</v>
      </c>
      <c r="F82" s="139">
        <f t="shared" si="19"/>
        <v>3409.7999999999997</v>
      </c>
      <c r="G82" s="139">
        <f t="shared" si="20"/>
        <v>3978.1</v>
      </c>
      <c r="H82" s="139">
        <f t="shared" si="21"/>
        <v>4546.4000000000005</v>
      </c>
      <c r="I82" s="139">
        <f t="shared" si="22"/>
        <v>5114.7</v>
      </c>
      <c r="J82" s="439">
        <v>5683</v>
      </c>
      <c r="K82" s="139">
        <f t="shared" si="23"/>
        <v>6251.3</v>
      </c>
      <c r="L82" s="139">
        <f t="shared" si="24"/>
        <v>6819.5999999999995</v>
      </c>
      <c r="M82" s="139">
        <f t="shared" si="25"/>
        <v>7387.9000000000005</v>
      </c>
      <c r="N82" s="140">
        <f t="shared" si="26"/>
        <v>7956.2</v>
      </c>
      <c r="O82" s="140">
        <f t="shared" si="27"/>
        <v>8524.5</v>
      </c>
      <c r="P82" s="226" t="s">
        <v>290</v>
      </c>
      <c r="Q82" s="227">
        <v>220</v>
      </c>
    </row>
    <row r="83" spans="1:17" ht="31.5">
      <c r="A83" s="573"/>
      <c r="B83" s="180" t="s">
        <v>148</v>
      </c>
      <c r="C83" s="161">
        <f t="shared" si="16"/>
        <v>1704.8999999999999</v>
      </c>
      <c r="D83" s="161">
        <f t="shared" si="17"/>
        <v>2273.2000000000003</v>
      </c>
      <c r="E83" s="161">
        <f t="shared" si="18"/>
        <v>2841.5</v>
      </c>
      <c r="F83" s="161">
        <f t="shared" si="19"/>
        <v>3409.7999999999997</v>
      </c>
      <c r="G83" s="161">
        <f t="shared" si="20"/>
        <v>3978.1</v>
      </c>
      <c r="H83" s="161">
        <f t="shared" si="21"/>
        <v>4546.4000000000005</v>
      </c>
      <c r="I83" s="161">
        <f t="shared" si="22"/>
        <v>5114.7</v>
      </c>
      <c r="J83" s="439">
        <v>5683</v>
      </c>
      <c r="K83" s="161">
        <f t="shared" si="23"/>
        <v>6251.3</v>
      </c>
      <c r="L83" s="207">
        <f t="shared" si="24"/>
        <v>6819.5999999999995</v>
      </c>
      <c r="M83" s="207">
        <f t="shared" si="25"/>
        <v>7387.9000000000005</v>
      </c>
      <c r="N83" s="230">
        <f t="shared" si="26"/>
        <v>7956.2</v>
      </c>
      <c r="O83" s="230">
        <f t="shared" si="27"/>
        <v>8524.5</v>
      </c>
      <c r="P83" s="217" t="s">
        <v>290</v>
      </c>
      <c r="Q83" s="218">
        <v>220</v>
      </c>
    </row>
    <row r="84" spans="1:17" ht="15.75">
      <c r="A84" s="573"/>
      <c r="B84" s="180" t="s">
        <v>149</v>
      </c>
      <c r="C84" s="144">
        <f t="shared" si="16"/>
        <v>2145.9</v>
      </c>
      <c r="D84" s="144">
        <f t="shared" si="17"/>
        <v>2861.2000000000003</v>
      </c>
      <c r="E84" s="144">
        <f t="shared" si="18"/>
        <v>3576.5</v>
      </c>
      <c r="F84" s="144">
        <f t="shared" si="19"/>
        <v>4291.8</v>
      </c>
      <c r="G84" s="144">
        <f t="shared" si="20"/>
        <v>5007.0999999999995</v>
      </c>
      <c r="H84" s="144">
        <f t="shared" si="21"/>
        <v>5722.4000000000005</v>
      </c>
      <c r="I84" s="144">
        <f>J84*0.9</f>
        <v>6437.7</v>
      </c>
      <c r="J84" s="439">
        <v>7153</v>
      </c>
      <c r="K84" s="144">
        <f t="shared" si="23"/>
        <v>7868.3</v>
      </c>
      <c r="L84" s="144">
        <f t="shared" si="24"/>
        <v>8583.6</v>
      </c>
      <c r="M84" s="144">
        <f t="shared" si="25"/>
        <v>9298.9</v>
      </c>
      <c r="N84" s="144">
        <f t="shared" si="26"/>
        <v>10014.199999999999</v>
      </c>
      <c r="O84" s="145">
        <f t="shared" si="27"/>
        <v>10729.5</v>
      </c>
      <c r="P84" s="217">
        <v>210</v>
      </c>
      <c r="Q84" s="218">
        <v>210</v>
      </c>
    </row>
    <row r="85" spans="1:17" ht="31.5">
      <c r="A85" s="573"/>
      <c r="B85" s="180" t="s">
        <v>319</v>
      </c>
      <c r="C85" s="144">
        <f t="shared" si="16"/>
        <v>1704.8999999999999</v>
      </c>
      <c r="D85" s="144">
        <f t="shared" si="17"/>
        <v>2273.2000000000003</v>
      </c>
      <c r="E85" s="144">
        <f t="shared" si="18"/>
        <v>2841.5</v>
      </c>
      <c r="F85" s="144">
        <f t="shared" si="19"/>
        <v>3409.7999999999997</v>
      </c>
      <c r="G85" s="144">
        <f t="shared" si="20"/>
        <v>3978.1</v>
      </c>
      <c r="H85" s="144">
        <f t="shared" si="21"/>
        <v>4546.4000000000005</v>
      </c>
      <c r="I85" s="144">
        <f t="shared" ref="I85:I88" si="28">J85*0.9</f>
        <v>5114.7</v>
      </c>
      <c r="J85" s="439">
        <v>5683</v>
      </c>
      <c r="K85" s="144">
        <f t="shared" si="23"/>
        <v>6251.3</v>
      </c>
      <c r="L85" s="144">
        <f t="shared" si="24"/>
        <v>6819.5999999999995</v>
      </c>
      <c r="M85" s="144">
        <f t="shared" si="25"/>
        <v>7387.9000000000005</v>
      </c>
      <c r="N85" s="144">
        <f t="shared" si="26"/>
        <v>7956.2</v>
      </c>
      <c r="O85" s="145">
        <f t="shared" si="27"/>
        <v>8524.5</v>
      </c>
      <c r="P85" s="217" t="s">
        <v>290</v>
      </c>
      <c r="Q85" s="218">
        <v>220</v>
      </c>
    </row>
    <row r="86" spans="1:17" ht="32.25" thickBot="1">
      <c r="A86" s="570"/>
      <c r="B86" s="183" t="s">
        <v>320</v>
      </c>
      <c r="C86" s="130">
        <f t="shared" si="16"/>
        <v>1704.8999999999999</v>
      </c>
      <c r="D86" s="130">
        <f t="shared" si="17"/>
        <v>2273.2000000000003</v>
      </c>
      <c r="E86" s="130">
        <f t="shared" si="18"/>
        <v>2841.5</v>
      </c>
      <c r="F86" s="130">
        <f t="shared" si="19"/>
        <v>3409.7999999999997</v>
      </c>
      <c r="G86" s="130">
        <f t="shared" si="20"/>
        <v>3978.1</v>
      </c>
      <c r="H86" s="130">
        <f t="shared" si="21"/>
        <v>4546.4000000000005</v>
      </c>
      <c r="I86" s="130">
        <f t="shared" si="28"/>
        <v>5114.7</v>
      </c>
      <c r="J86" s="439">
        <v>5683</v>
      </c>
      <c r="K86" s="130">
        <f t="shared" si="23"/>
        <v>6251.3</v>
      </c>
      <c r="L86" s="130">
        <f t="shared" si="24"/>
        <v>6819.5999999999995</v>
      </c>
      <c r="M86" s="130">
        <f t="shared" si="25"/>
        <v>7387.9000000000005</v>
      </c>
      <c r="N86" s="130">
        <f t="shared" si="26"/>
        <v>7956.2</v>
      </c>
      <c r="O86" s="131">
        <f t="shared" si="27"/>
        <v>8524.5</v>
      </c>
      <c r="P86" s="238" t="s">
        <v>290</v>
      </c>
      <c r="Q86" s="239">
        <v>210</v>
      </c>
    </row>
    <row r="87" spans="1:17" ht="31.5">
      <c r="A87" s="569">
        <v>8</v>
      </c>
      <c r="B87" s="177" t="s">
        <v>150</v>
      </c>
      <c r="C87" s="139">
        <f t="shared" si="16"/>
        <v>1982.6999999999998</v>
      </c>
      <c r="D87" s="139">
        <f t="shared" si="17"/>
        <v>2643.6000000000004</v>
      </c>
      <c r="E87" s="139">
        <f t="shared" si="18"/>
        <v>3304.5</v>
      </c>
      <c r="F87" s="139">
        <f t="shared" si="19"/>
        <v>3965.3999999999996</v>
      </c>
      <c r="G87" s="139">
        <f t="shared" si="20"/>
        <v>4626.2999999999993</v>
      </c>
      <c r="H87" s="139">
        <f t="shared" si="21"/>
        <v>5287.2000000000007</v>
      </c>
      <c r="I87" s="139">
        <f t="shared" si="28"/>
        <v>5948.1</v>
      </c>
      <c r="J87" s="439">
        <v>6609</v>
      </c>
      <c r="K87" s="139">
        <f t="shared" si="23"/>
        <v>7269.9000000000005</v>
      </c>
      <c r="L87" s="139">
        <f t="shared" si="24"/>
        <v>7930.7999999999993</v>
      </c>
      <c r="M87" s="139">
        <f t="shared" si="25"/>
        <v>8591.7000000000007</v>
      </c>
      <c r="N87" s="139">
        <f t="shared" si="26"/>
        <v>9252.5999999999985</v>
      </c>
      <c r="O87" s="140">
        <f t="shared" si="27"/>
        <v>9913.5</v>
      </c>
      <c r="P87" s="226" t="s">
        <v>290</v>
      </c>
      <c r="Q87" s="227">
        <v>190</v>
      </c>
    </row>
    <row r="88" spans="1:17" ht="32.25" thickBot="1">
      <c r="A88" s="570"/>
      <c r="B88" s="183" t="s">
        <v>321</v>
      </c>
      <c r="C88" s="130">
        <f t="shared" si="16"/>
        <v>1982.6999999999998</v>
      </c>
      <c r="D88" s="130">
        <f t="shared" si="17"/>
        <v>2643.6000000000004</v>
      </c>
      <c r="E88" s="130">
        <f t="shared" si="18"/>
        <v>3304.5</v>
      </c>
      <c r="F88" s="130">
        <f t="shared" si="19"/>
        <v>3965.3999999999996</v>
      </c>
      <c r="G88" s="130">
        <f t="shared" si="20"/>
        <v>4626.2999999999993</v>
      </c>
      <c r="H88" s="130">
        <f t="shared" si="21"/>
        <v>5287.2000000000007</v>
      </c>
      <c r="I88" s="130">
        <f t="shared" si="28"/>
        <v>5948.1</v>
      </c>
      <c r="J88" s="439">
        <v>6609</v>
      </c>
      <c r="K88" s="130">
        <f t="shared" si="23"/>
        <v>7269.9000000000005</v>
      </c>
      <c r="L88" s="130">
        <f t="shared" si="24"/>
        <v>7930.7999999999993</v>
      </c>
      <c r="M88" s="130">
        <f t="shared" si="25"/>
        <v>8591.7000000000007</v>
      </c>
      <c r="N88" s="130">
        <f t="shared" si="26"/>
        <v>9252.5999999999985</v>
      </c>
      <c r="O88" s="131">
        <f t="shared" si="27"/>
        <v>9913.5</v>
      </c>
      <c r="P88" s="238" t="s">
        <v>290</v>
      </c>
      <c r="Q88" s="239">
        <v>190</v>
      </c>
    </row>
    <row r="89" spans="1:17" ht="15.75" thickBot="1">
      <c r="A89" s="5"/>
      <c r="B89" s="6"/>
      <c r="C89" s="6"/>
      <c r="D89" s="6"/>
      <c r="E89" s="6"/>
      <c r="F89" s="6"/>
      <c r="G89" s="6"/>
      <c r="H89" s="83"/>
      <c r="I89" s="83"/>
      <c r="J89" s="83"/>
      <c r="K89" s="83"/>
      <c r="L89" s="83"/>
      <c r="M89" s="83"/>
      <c r="N89" s="83"/>
      <c r="O89" s="83"/>
      <c r="P89" s="83"/>
      <c r="Q89" s="83"/>
    </row>
    <row r="90" spans="1:17" ht="21">
      <c r="A90" s="184" t="s">
        <v>322</v>
      </c>
      <c r="B90" s="185"/>
      <c r="C90" s="186"/>
      <c r="D90" s="186"/>
      <c r="E90" s="186"/>
      <c r="F90" s="186"/>
      <c r="G90" s="186"/>
      <c r="H90" s="187"/>
      <c r="I90" s="187"/>
      <c r="J90" s="188"/>
      <c r="K90" s="187"/>
      <c r="L90" s="187"/>
      <c r="M90" s="187"/>
      <c r="N90" s="187"/>
      <c r="O90" s="187"/>
      <c r="P90" s="189"/>
      <c r="Q90" s="83"/>
    </row>
    <row r="91" spans="1:17" ht="18.75">
      <c r="A91" s="190" t="s">
        <v>323</v>
      </c>
      <c r="B91" s="191"/>
      <c r="C91" s="192"/>
      <c r="D91" s="192"/>
      <c r="E91" s="192"/>
      <c r="F91" s="192"/>
      <c r="G91" s="84"/>
      <c r="H91" s="192" t="s">
        <v>324</v>
      </c>
      <c r="I91" s="193"/>
      <c r="J91" s="193"/>
      <c r="K91" s="193"/>
      <c r="L91" s="193"/>
      <c r="M91" s="193"/>
      <c r="N91" s="193"/>
      <c r="O91" s="84"/>
      <c r="P91" s="194"/>
      <c r="Q91" s="83"/>
    </row>
    <row r="92" spans="1:17" ht="15.75" thickBot="1">
      <c r="A92" s="195" t="s">
        <v>325</v>
      </c>
      <c r="B92" s="196"/>
      <c r="C92" s="197"/>
      <c r="D92" s="197"/>
      <c r="E92" s="197"/>
      <c r="F92" s="197"/>
      <c r="G92" s="197"/>
      <c r="H92" s="198"/>
      <c r="I92" s="198"/>
      <c r="J92" s="198"/>
      <c r="K92" s="198"/>
      <c r="L92" s="198"/>
      <c r="M92" s="198"/>
      <c r="N92" s="198"/>
      <c r="O92" s="198"/>
      <c r="P92" s="199"/>
      <c r="Q92" s="83"/>
    </row>
    <row r="93" spans="1:17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</row>
    <row r="94" spans="1:17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</row>
    <row r="95" spans="1:17">
      <c r="A95" s="5" t="s">
        <v>6</v>
      </c>
      <c r="B95" s="5"/>
      <c r="C95" s="5"/>
      <c r="D95" s="6"/>
      <c r="E95" s="6"/>
      <c r="F95" s="6"/>
      <c r="G95" s="6"/>
      <c r="H95" s="83"/>
      <c r="I95" s="83"/>
      <c r="J95" s="83"/>
      <c r="K95" s="83"/>
      <c r="L95" s="83"/>
      <c r="M95" s="83"/>
      <c r="N95" s="83"/>
      <c r="O95" s="83"/>
      <c r="P95" s="83"/>
      <c r="Q95" s="83"/>
    </row>
    <row r="96" spans="1:17">
      <c r="A96" s="5" t="s">
        <v>7</v>
      </c>
      <c r="B96" s="5"/>
      <c r="C96" s="5"/>
      <c r="D96" s="6"/>
      <c r="E96" s="6"/>
      <c r="F96" s="6"/>
      <c r="G96" s="6"/>
      <c r="H96" s="83"/>
      <c r="I96" s="83"/>
      <c r="J96" s="83"/>
      <c r="K96" s="83"/>
      <c r="L96" s="83"/>
      <c r="M96" s="83"/>
      <c r="N96" s="83"/>
      <c r="O96" s="83"/>
      <c r="P96" s="83"/>
      <c r="Q96" s="83"/>
    </row>
    <row r="97" spans="1:17">
      <c r="A97" s="5" t="s">
        <v>8</v>
      </c>
      <c r="B97" s="6"/>
      <c r="C97" s="6"/>
      <c r="D97" s="6"/>
      <c r="E97" s="6"/>
      <c r="F97" s="6"/>
      <c r="G97" s="6"/>
      <c r="H97" s="83"/>
      <c r="I97" s="83"/>
      <c r="J97" s="83"/>
      <c r="K97" s="83"/>
      <c r="L97" s="83"/>
      <c r="M97" s="83"/>
      <c r="N97" s="83"/>
      <c r="O97" s="83"/>
      <c r="P97" s="83"/>
      <c r="Q97" s="83"/>
    </row>
    <row r="98" spans="1:17">
      <c r="A98" s="7" t="s">
        <v>9</v>
      </c>
      <c r="B98" s="7"/>
      <c r="C98" s="7"/>
      <c r="D98" s="7"/>
      <c r="E98" s="7"/>
      <c r="F98" s="5"/>
      <c r="G98" s="8"/>
      <c r="H98" s="83"/>
      <c r="I98" s="83"/>
      <c r="J98" s="83"/>
      <c r="K98" s="83"/>
      <c r="L98" s="83"/>
      <c r="M98" s="83"/>
      <c r="N98" s="83"/>
      <c r="O98" s="83"/>
      <c r="P98" s="83"/>
      <c r="Q98" s="83"/>
    </row>
    <row r="99" spans="1:17">
      <c r="A99" s="5" t="s">
        <v>10</v>
      </c>
      <c r="B99" s="6"/>
      <c r="C99" s="6"/>
      <c r="D99" s="6"/>
      <c r="E99" s="6"/>
      <c r="F99" s="6"/>
      <c r="G99" s="6"/>
      <c r="H99" s="83"/>
      <c r="I99" s="83"/>
      <c r="J99" s="83"/>
      <c r="K99" s="83"/>
      <c r="L99" s="83"/>
      <c r="M99" s="83"/>
      <c r="N99" s="83"/>
      <c r="O99" s="83"/>
      <c r="P99" s="83"/>
      <c r="Q99" s="83"/>
    </row>
    <row r="100" spans="1:17">
      <c r="A100" s="86" t="s">
        <v>11</v>
      </c>
      <c r="B100" s="85"/>
      <c r="C100" s="85"/>
      <c r="D100" s="85"/>
      <c r="E100" s="85"/>
      <c r="F100" s="85"/>
      <c r="G100" s="6"/>
      <c r="H100" s="83"/>
      <c r="I100" s="83"/>
      <c r="J100" s="83"/>
      <c r="K100" s="83"/>
      <c r="L100" s="83"/>
      <c r="M100" s="83"/>
      <c r="N100" s="83"/>
      <c r="O100" s="83"/>
      <c r="P100" s="83"/>
      <c r="Q100" s="83"/>
    </row>
    <row r="101" spans="1:17">
      <c r="A101" s="85" t="s">
        <v>12</v>
      </c>
      <c r="B101" s="85"/>
      <c r="C101" s="85"/>
      <c r="D101" s="85"/>
      <c r="E101" s="85"/>
      <c r="F101" s="85"/>
      <c r="G101" s="1"/>
      <c r="H101" s="83"/>
      <c r="I101" s="83"/>
      <c r="J101" s="83"/>
      <c r="K101" s="83"/>
      <c r="L101" s="83"/>
      <c r="M101" s="83"/>
      <c r="N101" s="83"/>
      <c r="O101" s="83"/>
      <c r="P101" s="83"/>
      <c r="Q101" s="83"/>
    </row>
    <row r="102" spans="1:17">
      <c r="A102" s="85" t="s">
        <v>13</v>
      </c>
      <c r="B102" s="85"/>
      <c r="C102" s="85"/>
      <c r="D102" s="85"/>
      <c r="E102" s="85"/>
      <c r="F102" s="85"/>
      <c r="G102" s="1"/>
      <c r="H102" s="83"/>
      <c r="I102" s="83"/>
      <c r="J102" s="83"/>
      <c r="K102" s="83"/>
      <c r="L102" s="83"/>
      <c r="M102" s="83"/>
      <c r="N102" s="83"/>
      <c r="O102" s="83"/>
      <c r="P102" s="83"/>
      <c r="Q102" s="83"/>
    </row>
    <row r="103" spans="1:17">
      <c r="A103" s="85" t="s">
        <v>14</v>
      </c>
      <c r="B103" s="85"/>
      <c r="C103" s="85"/>
      <c r="D103" s="85"/>
      <c r="E103" s="85"/>
      <c r="F103" s="85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</row>
    <row r="104" spans="1:17" ht="15.75">
      <c r="A104" s="68" t="s">
        <v>151</v>
      </c>
      <c r="B104" s="69"/>
      <c r="C104" s="70"/>
      <c r="D104" s="3"/>
      <c r="E104" s="3"/>
      <c r="F104" s="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</row>
    <row r="105" spans="1:17">
      <c r="A105" s="71" t="s">
        <v>152</v>
      </c>
      <c r="B105" s="69"/>
      <c r="C105" s="70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</row>
    <row r="106" spans="1:17">
      <c r="A106" s="71" t="s">
        <v>153</v>
      </c>
      <c r="B106" s="69"/>
      <c r="C106" s="70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</row>
    <row r="107" spans="1:17">
      <c r="A107" s="83"/>
      <c r="B107" s="83"/>
      <c r="C107" s="83"/>
      <c r="D107" s="83"/>
      <c r="E107" s="83"/>
      <c r="F107" s="83"/>
    </row>
    <row r="108" spans="1:17" ht="15.75">
      <c r="A108" s="9" t="s">
        <v>15</v>
      </c>
      <c r="B108" s="1"/>
      <c r="C108" s="1"/>
      <c r="D108" s="1"/>
      <c r="E108" s="1"/>
      <c r="F108" s="1"/>
    </row>
  </sheetData>
  <mergeCells count="47">
    <mergeCell ref="A87:A88"/>
    <mergeCell ref="N55:N56"/>
    <mergeCell ref="O55:O56"/>
    <mergeCell ref="K55:K56"/>
    <mergeCell ref="L55:L56"/>
    <mergeCell ref="M55:M56"/>
    <mergeCell ref="A59:A74"/>
    <mergeCell ref="H55:H56"/>
    <mergeCell ref="I55:I56"/>
    <mergeCell ref="A75:A81"/>
    <mergeCell ref="A82:A86"/>
    <mergeCell ref="C55:C56"/>
    <mergeCell ref="D55:D56"/>
    <mergeCell ref="E55:E56"/>
    <mergeCell ref="F55:F56"/>
    <mergeCell ref="B44:B45"/>
    <mergeCell ref="C44:O44"/>
    <mergeCell ref="P44:Q44"/>
    <mergeCell ref="A46:A58"/>
    <mergeCell ref="I28:I29"/>
    <mergeCell ref="B55:B56"/>
    <mergeCell ref="G55:G56"/>
    <mergeCell ref="A32:A42"/>
    <mergeCell ref="P55:P56"/>
    <mergeCell ref="Q55:Q56"/>
    <mergeCell ref="K28:K29"/>
    <mergeCell ref="L28:L29"/>
    <mergeCell ref="M28:M29"/>
    <mergeCell ref="N28:N29"/>
    <mergeCell ref="A1:P1"/>
    <mergeCell ref="A4:A5"/>
    <mergeCell ref="B4:B5"/>
    <mergeCell ref="C4:O4"/>
    <mergeCell ref="P4:Q4"/>
    <mergeCell ref="A7:A15"/>
    <mergeCell ref="A16:A31"/>
    <mergeCell ref="Q2:R2"/>
    <mergeCell ref="B28:B29"/>
    <mergeCell ref="C28:C29"/>
    <mergeCell ref="D28:D29"/>
    <mergeCell ref="E28:E29"/>
    <mergeCell ref="F28:F29"/>
    <mergeCell ref="G28:G29"/>
    <mergeCell ref="H28:H29"/>
    <mergeCell ref="O28:O29"/>
    <mergeCell ref="P28:P29"/>
    <mergeCell ref="Q28:Q29"/>
  </mergeCells>
  <pageMargins left="0.25" right="0.25" top="0.75" bottom="0.75" header="0.3" footer="0.3"/>
  <pageSetup paperSize="9" scale="74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108"/>
  <sheetViews>
    <sheetView topLeftCell="A37" zoomScaleNormal="100" workbookViewId="0">
      <selection activeCell="B43" sqref="B43"/>
    </sheetView>
  </sheetViews>
  <sheetFormatPr defaultRowHeight="15"/>
  <cols>
    <col min="1" max="1" width="2.42578125" customWidth="1"/>
    <col min="2" max="2" width="38.85546875" customWidth="1"/>
    <col min="16" max="16" width="12.85546875" customWidth="1"/>
  </cols>
  <sheetData>
    <row r="1" spans="1:18" ht="18" customHeight="1">
      <c r="A1" s="560" t="s">
        <v>193</v>
      </c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5"/>
      <c r="R1" s="55"/>
    </row>
    <row r="2" spans="1:18" ht="21">
      <c r="Q2" s="561"/>
      <c r="R2" s="561"/>
    </row>
    <row r="3" spans="1:18" ht="16.5" thickBot="1">
      <c r="B3" s="56" t="s">
        <v>395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8"/>
      <c r="Q3" s="58"/>
      <c r="R3" s="58"/>
    </row>
    <row r="4" spans="1:18" ht="15.75">
      <c r="A4" s="589"/>
      <c r="B4" s="591" t="s">
        <v>0</v>
      </c>
      <c r="C4" s="606" t="s">
        <v>1</v>
      </c>
      <c r="D4" s="607"/>
      <c r="E4" s="607"/>
      <c r="F4" s="607"/>
      <c r="G4" s="607"/>
      <c r="H4" s="607"/>
      <c r="I4" s="607"/>
      <c r="J4" s="607"/>
      <c r="K4" s="607"/>
      <c r="L4" s="607"/>
      <c r="M4" s="607"/>
      <c r="N4" s="607"/>
      <c r="O4" s="607"/>
      <c r="P4" s="546" t="s">
        <v>283</v>
      </c>
      <c r="Q4" s="547"/>
      <c r="R4" s="10"/>
    </row>
    <row r="5" spans="1:18" ht="26.25" thickBot="1">
      <c r="A5" s="604"/>
      <c r="B5" s="605"/>
      <c r="C5" s="240">
        <v>0.3</v>
      </c>
      <c r="D5" s="240">
        <v>0.4</v>
      </c>
      <c r="E5" s="240">
        <v>0.5</v>
      </c>
      <c r="F5" s="240">
        <v>0.6</v>
      </c>
      <c r="G5" s="240">
        <v>0.7</v>
      </c>
      <c r="H5" s="240">
        <v>0.8</v>
      </c>
      <c r="I5" s="240">
        <v>0.9</v>
      </c>
      <c r="J5" s="491">
        <v>1</v>
      </c>
      <c r="K5" s="240">
        <v>1.1000000000000001</v>
      </c>
      <c r="L5" s="240">
        <v>1.2</v>
      </c>
      <c r="M5" s="241">
        <v>1.3</v>
      </c>
      <c r="N5" s="242">
        <v>1.4</v>
      </c>
      <c r="O5" s="242">
        <v>1.5</v>
      </c>
      <c r="P5" s="354" t="s">
        <v>284</v>
      </c>
      <c r="Q5" s="355" t="s">
        <v>285</v>
      </c>
      <c r="R5" s="61"/>
    </row>
    <row r="6" spans="1:18" ht="32.25" thickBot="1">
      <c r="A6" s="243">
        <v>0</v>
      </c>
      <c r="B6" s="210" t="s">
        <v>111</v>
      </c>
      <c r="C6" s="244">
        <f>J6*0.3</f>
        <v>812.69999999999993</v>
      </c>
      <c r="D6" s="244">
        <f>J6*0.4</f>
        <v>1083.6000000000001</v>
      </c>
      <c r="E6" s="244">
        <f>J6*0.5</f>
        <v>1354.5</v>
      </c>
      <c r="F6" s="244">
        <f>J6*0.6</f>
        <v>1625.3999999999999</v>
      </c>
      <c r="G6" s="244">
        <f>J6*0.7</f>
        <v>1896.3</v>
      </c>
      <c r="H6" s="244">
        <f>J6*0.8</f>
        <v>2167.2000000000003</v>
      </c>
      <c r="I6" s="244">
        <f>J6*0.9</f>
        <v>2438.1</v>
      </c>
      <c r="J6" s="439">
        <v>2709</v>
      </c>
      <c r="K6" s="244">
        <f>J6*1.1</f>
        <v>2979.9</v>
      </c>
      <c r="L6" s="244">
        <f>J6*1.2</f>
        <v>3250.7999999999997</v>
      </c>
      <c r="M6" s="244">
        <f>J6*1.3</f>
        <v>3521.7000000000003</v>
      </c>
      <c r="N6" s="245">
        <f>J6*1.4</f>
        <v>3792.6</v>
      </c>
      <c r="O6" s="245">
        <f>J6*1.5</f>
        <v>4063.5</v>
      </c>
      <c r="P6" s="136">
        <v>180</v>
      </c>
      <c r="Q6" s="137">
        <v>180</v>
      </c>
    </row>
    <row r="7" spans="1:18" ht="15.75">
      <c r="A7" s="580">
        <v>1</v>
      </c>
      <c r="B7" s="154" t="s">
        <v>112</v>
      </c>
      <c r="C7" s="246">
        <f>J7*0.3</f>
        <v>950.09999999999991</v>
      </c>
      <c r="D7" s="246">
        <f>J7*0.4</f>
        <v>1266.8000000000002</v>
      </c>
      <c r="E7" s="246">
        <f>J7*0.5</f>
        <v>1583.5</v>
      </c>
      <c r="F7" s="246">
        <f>J7*0.6</f>
        <v>1900.1999999999998</v>
      </c>
      <c r="G7" s="246">
        <f>J7*0.7</f>
        <v>2216.8999999999996</v>
      </c>
      <c r="H7" s="246">
        <f>J7*0.8</f>
        <v>2533.6000000000004</v>
      </c>
      <c r="I7" s="246">
        <f>J7*0.9</f>
        <v>2850.3</v>
      </c>
      <c r="J7" s="439">
        <v>3167</v>
      </c>
      <c r="K7" s="246">
        <f>J7*1.1</f>
        <v>3483.7000000000003</v>
      </c>
      <c r="L7" s="246">
        <f>J7*1.2</f>
        <v>3800.3999999999996</v>
      </c>
      <c r="M7" s="246">
        <f>J7*1.3</f>
        <v>4117.1000000000004</v>
      </c>
      <c r="N7" s="247">
        <f>J7*1.4</f>
        <v>4433.7999999999993</v>
      </c>
      <c r="O7" s="247">
        <f>J7*1.5</f>
        <v>4750.5</v>
      </c>
      <c r="P7" s="141">
        <v>180</v>
      </c>
      <c r="Q7" s="142">
        <v>180</v>
      </c>
    </row>
    <row r="8" spans="1:18" ht="15.75">
      <c r="A8" s="573"/>
      <c r="B8" s="155" t="s">
        <v>113</v>
      </c>
      <c r="C8" s="89">
        <f t="shared" ref="C8:C13" si="0">J8*0.3</f>
        <v>950.09999999999991</v>
      </c>
      <c r="D8" s="89">
        <f t="shared" ref="D8:D71" si="1">J8*0.4</f>
        <v>1266.8000000000002</v>
      </c>
      <c r="E8" s="89">
        <f t="shared" ref="E8:E71" si="2">J8*0.5</f>
        <v>1583.5</v>
      </c>
      <c r="F8" s="89">
        <f t="shared" ref="F8:F71" si="3">J8*0.6</f>
        <v>1900.1999999999998</v>
      </c>
      <c r="G8" s="89">
        <f t="shared" ref="G8:G71" si="4">J8*0.7</f>
        <v>2216.8999999999996</v>
      </c>
      <c r="H8" s="89">
        <f t="shared" ref="H8:H71" si="5">J8*0.8</f>
        <v>2533.6000000000004</v>
      </c>
      <c r="I8" s="89">
        <f t="shared" ref="I8:I71" si="6">J8*0.9</f>
        <v>2850.3</v>
      </c>
      <c r="J8" s="439">
        <v>3167</v>
      </c>
      <c r="K8" s="89">
        <f t="shared" ref="K8:K71" si="7">J8*1.1</f>
        <v>3483.7000000000003</v>
      </c>
      <c r="L8" s="89">
        <f t="shared" ref="L8:L71" si="8">J8*1.2</f>
        <v>3800.3999999999996</v>
      </c>
      <c r="M8" s="89">
        <f t="shared" ref="M8:M71" si="9">J8*1.3</f>
        <v>4117.1000000000004</v>
      </c>
      <c r="N8" s="87">
        <f t="shared" ref="N8:N71" si="10">J8*1.4</f>
        <v>4433.7999999999993</v>
      </c>
      <c r="O8" s="87">
        <f t="shared" ref="O8:O71" si="11">J8*1.5</f>
        <v>4750.5</v>
      </c>
      <c r="P8" s="146">
        <v>180</v>
      </c>
      <c r="Q8" s="147">
        <v>180</v>
      </c>
    </row>
    <row r="9" spans="1:18" ht="15.75">
      <c r="A9" s="573"/>
      <c r="B9" s="155" t="s">
        <v>114</v>
      </c>
      <c r="C9" s="89">
        <f>J9*0.3</f>
        <v>950.09999999999991</v>
      </c>
      <c r="D9" s="89">
        <f t="shared" si="1"/>
        <v>1266.8000000000002</v>
      </c>
      <c r="E9" s="89">
        <f t="shared" si="2"/>
        <v>1583.5</v>
      </c>
      <c r="F9" s="89">
        <f t="shared" si="3"/>
        <v>1900.1999999999998</v>
      </c>
      <c r="G9" s="89">
        <f t="shared" si="4"/>
        <v>2216.8999999999996</v>
      </c>
      <c r="H9" s="89">
        <f t="shared" si="5"/>
        <v>2533.6000000000004</v>
      </c>
      <c r="I9" s="89">
        <f t="shared" si="6"/>
        <v>2850.3</v>
      </c>
      <c r="J9" s="439">
        <v>3167</v>
      </c>
      <c r="K9" s="89">
        <f t="shared" si="7"/>
        <v>3483.7000000000003</v>
      </c>
      <c r="L9" s="89">
        <f t="shared" si="8"/>
        <v>3800.3999999999996</v>
      </c>
      <c r="M9" s="89">
        <f t="shared" si="9"/>
        <v>4117.1000000000004</v>
      </c>
      <c r="N9" s="87">
        <f t="shared" si="10"/>
        <v>4433.7999999999993</v>
      </c>
      <c r="O9" s="87">
        <f t="shared" si="11"/>
        <v>4750.5</v>
      </c>
      <c r="P9" s="146">
        <v>180</v>
      </c>
      <c r="Q9" s="147">
        <v>180</v>
      </c>
    </row>
    <row r="10" spans="1:18" ht="15.75">
      <c r="A10" s="573"/>
      <c r="B10" s="155" t="s">
        <v>115</v>
      </c>
      <c r="C10" s="89">
        <f t="shared" si="0"/>
        <v>950.09999999999991</v>
      </c>
      <c r="D10" s="89">
        <f t="shared" si="1"/>
        <v>1266.8000000000002</v>
      </c>
      <c r="E10" s="89">
        <f t="shared" si="2"/>
        <v>1583.5</v>
      </c>
      <c r="F10" s="89">
        <f t="shared" si="3"/>
        <v>1900.1999999999998</v>
      </c>
      <c r="G10" s="89">
        <f t="shared" si="4"/>
        <v>2216.8999999999996</v>
      </c>
      <c r="H10" s="89">
        <f t="shared" si="5"/>
        <v>2533.6000000000004</v>
      </c>
      <c r="I10" s="89">
        <f t="shared" si="6"/>
        <v>2850.3</v>
      </c>
      <c r="J10" s="439">
        <v>3167</v>
      </c>
      <c r="K10" s="89">
        <f t="shared" si="7"/>
        <v>3483.7000000000003</v>
      </c>
      <c r="L10" s="89">
        <f t="shared" si="8"/>
        <v>3800.3999999999996</v>
      </c>
      <c r="M10" s="89">
        <f t="shared" si="9"/>
        <v>4117.1000000000004</v>
      </c>
      <c r="N10" s="87">
        <f t="shared" si="10"/>
        <v>4433.7999999999993</v>
      </c>
      <c r="O10" s="87">
        <f t="shared" si="11"/>
        <v>4750.5</v>
      </c>
      <c r="P10" s="146">
        <v>180</v>
      </c>
      <c r="Q10" s="147">
        <v>180</v>
      </c>
    </row>
    <row r="11" spans="1:18" ht="15.75">
      <c r="A11" s="573"/>
      <c r="B11" s="155" t="s">
        <v>116</v>
      </c>
      <c r="C11" s="89">
        <f t="shared" si="0"/>
        <v>950.09999999999991</v>
      </c>
      <c r="D11" s="89">
        <f t="shared" si="1"/>
        <v>1266.8000000000002</v>
      </c>
      <c r="E11" s="89">
        <f t="shared" si="2"/>
        <v>1583.5</v>
      </c>
      <c r="F11" s="89">
        <f t="shared" si="3"/>
        <v>1900.1999999999998</v>
      </c>
      <c r="G11" s="89">
        <f t="shared" si="4"/>
        <v>2216.8999999999996</v>
      </c>
      <c r="H11" s="89">
        <f t="shared" si="5"/>
        <v>2533.6000000000004</v>
      </c>
      <c r="I11" s="89">
        <f t="shared" si="6"/>
        <v>2850.3</v>
      </c>
      <c r="J11" s="439">
        <v>3167</v>
      </c>
      <c r="K11" s="89">
        <f t="shared" si="7"/>
        <v>3483.7000000000003</v>
      </c>
      <c r="L11" s="89">
        <f t="shared" si="8"/>
        <v>3800.3999999999996</v>
      </c>
      <c r="M11" s="89">
        <f t="shared" si="9"/>
        <v>4117.1000000000004</v>
      </c>
      <c r="N11" s="87">
        <f t="shared" si="10"/>
        <v>4433.7999999999993</v>
      </c>
      <c r="O11" s="87">
        <f t="shared" si="11"/>
        <v>4750.5</v>
      </c>
      <c r="P11" s="146">
        <v>180</v>
      </c>
      <c r="Q11" s="147">
        <v>180</v>
      </c>
    </row>
    <row r="12" spans="1:18" ht="15.75">
      <c r="A12" s="573"/>
      <c r="B12" s="155" t="s">
        <v>286</v>
      </c>
      <c r="C12" s="89">
        <f t="shared" si="0"/>
        <v>950.09999999999991</v>
      </c>
      <c r="D12" s="89">
        <f t="shared" si="1"/>
        <v>1266.8000000000002</v>
      </c>
      <c r="E12" s="89">
        <f t="shared" si="2"/>
        <v>1583.5</v>
      </c>
      <c r="F12" s="89">
        <f t="shared" si="3"/>
        <v>1900.1999999999998</v>
      </c>
      <c r="G12" s="89">
        <f t="shared" si="4"/>
        <v>2216.8999999999996</v>
      </c>
      <c r="H12" s="89">
        <f t="shared" si="5"/>
        <v>2533.6000000000004</v>
      </c>
      <c r="I12" s="89">
        <f t="shared" si="6"/>
        <v>2850.3</v>
      </c>
      <c r="J12" s="439">
        <v>3167</v>
      </c>
      <c r="K12" s="89">
        <f t="shared" si="7"/>
        <v>3483.7000000000003</v>
      </c>
      <c r="L12" s="89">
        <f t="shared" si="8"/>
        <v>3800.3999999999996</v>
      </c>
      <c r="M12" s="89">
        <f t="shared" si="9"/>
        <v>4117.1000000000004</v>
      </c>
      <c r="N12" s="87">
        <f t="shared" si="10"/>
        <v>4433.7999999999993</v>
      </c>
      <c r="O12" s="87">
        <f t="shared" si="11"/>
        <v>4750.5</v>
      </c>
      <c r="P12" s="148">
        <v>180</v>
      </c>
      <c r="Q12" s="149">
        <v>180</v>
      </c>
    </row>
    <row r="13" spans="1:18" ht="15.75">
      <c r="A13" s="573"/>
      <c r="B13" s="155" t="s">
        <v>117</v>
      </c>
      <c r="C13" s="89">
        <f t="shared" si="0"/>
        <v>950.09999999999991</v>
      </c>
      <c r="D13" s="89">
        <f t="shared" si="1"/>
        <v>1266.8000000000002</v>
      </c>
      <c r="E13" s="89">
        <f t="shared" si="2"/>
        <v>1583.5</v>
      </c>
      <c r="F13" s="89">
        <f t="shared" si="3"/>
        <v>1900.1999999999998</v>
      </c>
      <c r="G13" s="89">
        <f t="shared" si="4"/>
        <v>2216.8999999999996</v>
      </c>
      <c r="H13" s="89">
        <f t="shared" si="5"/>
        <v>2533.6000000000004</v>
      </c>
      <c r="I13" s="89">
        <f t="shared" si="6"/>
        <v>2850.3</v>
      </c>
      <c r="J13" s="439">
        <v>3167</v>
      </c>
      <c r="K13" s="89">
        <f t="shared" si="7"/>
        <v>3483.7000000000003</v>
      </c>
      <c r="L13" s="89">
        <f t="shared" si="8"/>
        <v>3800.3999999999996</v>
      </c>
      <c r="M13" s="89">
        <f t="shared" si="9"/>
        <v>4117.1000000000004</v>
      </c>
      <c r="N13" s="87">
        <f t="shared" si="10"/>
        <v>4433.7999999999993</v>
      </c>
      <c r="O13" s="87">
        <f t="shared" si="11"/>
        <v>4750.5</v>
      </c>
      <c r="P13" s="146">
        <v>180</v>
      </c>
      <c r="Q13" s="150">
        <v>180</v>
      </c>
    </row>
    <row r="14" spans="1:18" ht="15.75">
      <c r="A14" s="573"/>
      <c r="B14" s="155" t="s">
        <v>2</v>
      </c>
      <c r="C14" s="89">
        <f>J14*0.3</f>
        <v>950.09999999999991</v>
      </c>
      <c r="D14" s="89">
        <f t="shared" si="1"/>
        <v>1266.8000000000002</v>
      </c>
      <c r="E14" s="89">
        <f t="shared" si="2"/>
        <v>1583.5</v>
      </c>
      <c r="F14" s="89">
        <f t="shared" si="3"/>
        <v>1900.1999999999998</v>
      </c>
      <c r="G14" s="89">
        <f t="shared" si="4"/>
        <v>2216.8999999999996</v>
      </c>
      <c r="H14" s="89">
        <f t="shared" si="5"/>
        <v>2533.6000000000004</v>
      </c>
      <c r="I14" s="89">
        <f t="shared" si="6"/>
        <v>2850.3</v>
      </c>
      <c r="J14" s="439">
        <v>3167</v>
      </c>
      <c r="K14" s="89">
        <f t="shared" si="7"/>
        <v>3483.7000000000003</v>
      </c>
      <c r="L14" s="89">
        <f t="shared" si="8"/>
        <v>3800.3999999999996</v>
      </c>
      <c r="M14" s="89">
        <f t="shared" si="9"/>
        <v>4117.1000000000004</v>
      </c>
      <c r="N14" s="87">
        <f t="shared" si="10"/>
        <v>4433.7999999999993</v>
      </c>
      <c r="O14" s="87">
        <f t="shared" si="11"/>
        <v>4750.5</v>
      </c>
      <c r="P14" s="148">
        <v>180</v>
      </c>
      <c r="Q14" s="149">
        <v>220</v>
      </c>
    </row>
    <row r="15" spans="1:18" ht="16.5" thickBot="1">
      <c r="A15" s="570"/>
      <c r="B15" s="163" t="s">
        <v>3</v>
      </c>
      <c r="C15" s="240">
        <f>J15*0.3</f>
        <v>950.09999999999991</v>
      </c>
      <c r="D15" s="240">
        <f t="shared" si="1"/>
        <v>1266.8000000000002</v>
      </c>
      <c r="E15" s="240">
        <f t="shared" si="2"/>
        <v>1583.5</v>
      </c>
      <c r="F15" s="240">
        <f t="shared" si="3"/>
        <v>1900.1999999999998</v>
      </c>
      <c r="G15" s="240">
        <f t="shared" si="4"/>
        <v>2216.8999999999996</v>
      </c>
      <c r="H15" s="240">
        <f t="shared" si="5"/>
        <v>2533.6000000000004</v>
      </c>
      <c r="I15" s="240">
        <f t="shared" si="6"/>
        <v>2850.3</v>
      </c>
      <c r="J15" s="439">
        <v>3167</v>
      </c>
      <c r="K15" s="240">
        <f t="shared" si="7"/>
        <v>3483.7000000000003</v>
      </c>
      <c r="L15" s="240">
        <f t="shared" si="8"/>
        <v>3800.3999999999996</v>
      </c>
      <c r="M15" s="240">
        <f t="shared" si="9"/>
        <v>4117.1000000000004</v>
      </c>
      <c r="N15" s="248">
        <f t="shared" si="10"/>
        <v>4433.7999999999993</v>
      </c>
      <c r="O15" s="248">
        <f t="shared" si="11"/>
        <v>4750.5</v>
      </c>
      <c r="P15" s="152">
        <v>200</v>
      </c>
      <c r="Q15" s="153">
        <v>220</v>
      </c>
    </row>
    <row r="16" spans="1:18" ht="15.75">
      <c r="A16" s="580">
        <v>2</v>
      </c>
      <c r="B16" s="154" t="s">
        <v>118</v>
      </c>
      <c r="C16" s="246">
        <f t="shared" ref="C16:C82" si="12">J16*0.3</f>
        <v>1224.8999999999999</v>
      </c>
      <c r="D16" s="246">
        <f t="shared" si="1"/>
        <v>1633.2</v>
      </c>
      <c r="E16" s="246">
        <f t="shared" si="2"/>
        <v>2041.5</v>
      </c>
      <c r="F16" s="246">
        <f t="shared" si="3"/>
        <v>2449.7999999999997</v>
      </c>
      <c r="G16" s="246">
        <f t="shared" si="4"/>
        <v>2858.1</v>
      </c>
      <c r="H16" s="246">
        <f t="shared" si="5"/>
        <v>3266.4</v>
      </c>
      <c r="I16" s="246">
        <f t="shared" si="6"/>
        <v>3674.7000000000003</v>
      </c>
      <c r="J16" s="439">
        <v>4083</v>
      </c>
      <c r="K16" s="246">
        <f t="shared" si="7"/>
        <v>4491.3</v>
      </c>
      <c r="L16" s="246">
        <f t="shared" si="8"/>
        <v>4899.5999999999995</v>
      </c>
      <c r="M16" s="246">
        <f t="shared" si="9"/>
        <v>5307.9000000000005</v>
      </c>
      <c r="N16" s="247">
        <f t="shared" si="10"/>
        <v>5716.2</v>
      </c>
      <c r="O16" s="247">
        <f t="shared" si="11"/>
        <v>6124.5</v>
      </c>
      <c r="P16" s="141">
        <v>180</v>
      </c>
      <c r="Q16" s="142">
        <v>180</v>
      </c>
    </row>
    <row r="17" spans="1:17" ht="15.75">
      <c r="A17" s="573"/>
      <c r="B17" s="155" t="s">
        <v>119</v>
      </c>
      <c r="C17" s="89">
        <f t="shared" si="12"/>
        <v>1224.8999999999999</v>
      </c>
      <c r="D17" s="89">
        <f t="shared" si="1"/>
        <v>1633.2</v>
      </c>
      <c r="E17" s="89">
        <f t="shared" si="2"/>
        <v>2041.5</v>
      </c>
      <c r="F17" s="89">
        <f t="shared" si="3"/>
        <v>2449.7999999999997</v>
      </c>
      <c r="G17" s="89">
        <f t="shared" si="4"/>
        <v>2858.1</v>
      </c>
      <c r="H17" s="89">
        <f t="shared" si="5"/>
        <v>3266.4</v>
      </c>
      <c r="I17" s="89">
        <f t="shared" si="6"/>
        <v>3674.7000000000003</v>
      </c>
      <c r="J17" s="439">
        <v>4083</v>
      </c>
      <c r="K17" s="89">
        <f t="shared" si="7"/>
        <v>4491.3</v>
      </c>
      <c r="L17" s="89">
        <f t="shared" si="8"/>
        <v>4899.5999999999995</v>
      </c>
      <c r="M17" s="89">
        <f t="shared" si="9"/>
        <v>5307.9000000000005</v>
      </c>
      <c r="N17" s="87">
        <f t="shared" si="10"/>
        <v>5716.2</v>
      </c>
      <c r="O17" s="87">
        <f t="shared" si="11"/>
        <v>6124.5</v>
      </c>
      <c r="P17" s="148">
        <v>180</v>
      </c>
      <c r="Q17" s="149">
        <v>180</v>
      </c>
    </row>
    <row r="18" spans="1:17" ht="15.75">
      <c r="A18" s="573"/>
      <c r="B18" s="155" t="s">
        <v>287</v>
      </c>
      <c r="C18" s="89">
        <f t="shared" si="12"/>
        <v>1224.8999999999999</v>
      </c>
      <c r="D18" s="89">
        <f t="shared" si="1"/>
        <v>1633.2</v>
      </c>
      <c r="E18" s="89">
        <f t="shared" si="2"/>
        <v>2041.5</v>
      </c>
      <c r="F18" s="89">
        <f t="shared" si="3"/>
        <v>2449.7999999999997</v>
      </c>
      <c r="G18" s="89">
        <f t="shared" si="4"/>
        <v>2858.1</v>
      </c>
      <c r="H18" s="89">
        <f t="shared" si="5"/>
        <v>3266.4</v>
      </c>
      <c r="I18" s="89">
        <f t="shared" si="6"/>
        <v>3674.7000000000003</v>
      </c>
      <c r="J18" s="439">
        <v>4083</v>
      </c>
      <c r="K18" s="89">
        <f t="shared" si="7"/>
        <v>4491.3</v>
      </c>
      <c r="L18" s="89">
        <f t="shared" si="8"/>
        <v>4899.5999999999995</v>
      </c>
      <c r="M18" s="89">
        <f t="shared" si="9"/>
        <v>5307.9000000000005</v>
      </c>
      <c r="N18" s="87">
        <f t="shared" si="10"/>
        <v>5716.2</v>
      </c>
      <c r="O18" s="87">
        <f t="shared" si="11"/>
        <v>6124.5</v>
      </c>
      <c r="P18" s="148">
        <v>180</v>
      </c>
      <c r="Q18" s="149">
        <v>180</v>
      </c>
    </row>
    <row r="19" spans="1:17" ht="15.75">
      <c r="A19" s="573"/>
      <c r="B19" s="155" t="s">
        <v>120</v>
      </c>
      <c r="C19" s="89">
        <f t="shared" si="12"/>
        <v>1224.8999999999999</v>
      </c>
      <c r="D19" s="89">
        <f t="shared" si="1"/>
        <v>1633.2</v>
      </c>
      <c r="E19" s="89">
        <f t="shared" si="2"/>
        <v>2041.5</v>
      </c>
      <c r="F19" s="89">
        <f t="shared" si="3"/>
        <v>2449.7999999999997</v>
      </c>
      <c r="G19" s="89">
        <f t="shared" si="4"/>
        <v>2858.1</v>
      </c>
      <c r="H19" s="89">
        <f t="shared" si="5"/>
        <v>3266.4</v>
      </c>
      <c r="I19" s="89">
        <f t="shared" si="6"/>
        <v>3674.7000000000003</v>
      </c>
      <c r="J19" s="439">
        <v>4083</v>
      </c>
      <c r="K19" s="89">
        <f t="shared" si="7"/>
        <v>4491.3</v>
      </c>
      <c r="L19" s="89">
        <f t="shared" si="8"/>
        <v>4899.5999999999995</v>
      </c>
      <c r="M19" s="89">
        <f t="shared" si="9"/>
        <v>5307.9000000000005</v>
      </c>
      <c r="N19" s="87">
        <f t="shared" si="10"/>
        <v>5716.2</v>
      </c>
      <c r="O19" s="87">
        <f t="shared" si="11"/>
        <v>6124.5</v>
      </c>
      <c r="P19" s="148">
        <v>180</v>
      </c>
      <c r="Q19" s="149">
        <v>220</v>
      </c>
    </row>
    <row r="20" spans="1:17" ht="15.75">
      <c r="A20" s="573"/>
      <c r="B20" s="155" t="s">
        <v>121</v>
      </c>
      <c r="C20" s="89">
        <f t="shared" si="12"/>
        <v>1224.8999999999999</v>
      </c>
      <c r="D20" s="89">
        <f t="shared" si="1"/>
        <v>1633.2</v>
      </c>
      <c r="E20" s="89">
        <f t="shared" si="2"/>
        <v>2041.5</v>
      </c>
      <c r="F20" s="89">
        <f t="shared" si="3"/>
        <v>2449.7999999999997</v>
      </c>
      <c r="G20" s="89">
        <f t="shared" si="4"/>
        <v>2858.1</v>
      </c>
      <c r="H20" s="89">
        <f t="shared" si="5"/>
        <v>3266.4</v>
      </c>
      <c r="I20" s="89">
        <f t="shared" si="6"/>
        <v>3674.7000000000003</v>
      </c>
      <c r="J20" s="439">
        <v>4083</v>
      </c>
      <c r="K20" s="89">
        <f t="shared" si="7"/>
        <v>4491.3</v>
      </c>
      <c r="L20" s="89">
        <f t="shared" si="8"/>
        <v>4899.5999999999995</v>
      </c>
      <c r="M20" s="89">
        <f t="shared" si="9"/>
        <v>5307.9000000000005</v>
      </c>
      <c r="N20" s="87">
        <f t="shared" si="10"/>
        <v>5716.2</v>
      </c>
      <c r="O20" s="87">
        <f t="shared" si="11"/>
        <v>6124.5</v>
      </c>
      <c r="P20" s="146">
        <v>180</v>
      </c>
      <c r="Q20" s="147">
        <v>180</v>
      </c>
    </row>
    <row r="21" spans="1:17" ht="15.75">
      <c r="A21" s="573"/>
      <c r="B21" s="155" t="s">
        <v>4</v>
      </c>
      <c r="C21" s="89">
        <f t="shared" si="12"/>
        <v>1224.8999999999999</v>
      </c>
      <c r="D21" s="89">
        <f t="shared" si="1"/>
        <v>1633.2</v>
      </c>
      <c r="E21" s="89">
        <f t="shared" si="2"/>
        <v>2041.5</v>
      </c>
      <c r="F21" s="89">
        <f t="shared" si="3"/>
        <v>2449.7999999999997</v>
      </c>
      <c r="G21" s="89">
        <f t="shared" si="4"/>
        <v>2858.1</v>
      </c>
      <c r="H21" s="89">
        <f t="shared" si="5"/>
        <v>3266.4</v>
      </c>
      <c r="I21" s="89">
        <f t="shared" si="6"/>
        <v>3674.7000000000003</v>
      </c>
      <c r="J21" s="439">
        <v>4083</v>
      </c>
      <c r="K21" s="89">
        <f t="shared" si="7"/>
        <v>4491.3</v>
      </c>
      <c r="L21" s="89">
        <f t="shared" si="8"/>
        <v>4899.5999999999995</v>
      </c>
      <c r="M21" s="89">
        <f t="shared" si="9"/>
        <v>5307.9000000000005</v>
      </c>
      <c r="N21" s="87">
        <f t="shared" si="10"/>
        <v>5716.2</v>
      </c>
      <c r="O21" s="87">
        <f t="shared" si="11"/>
        <v>6124.5</v>
      </c>
      <c r="P21" s="148">
        <v>180</v>
      </c>
      <c r="Q21" s="149">
        <v>220</v>
      </c>
    </row>
    <row r="22" spans="1:17" ht="15.75">
      <c r="A22" s="573"/>
      <c r="B22" s="155" t="s">
        <v>122</v>
      </c>
      <c r="C22" s="89">
        <f t="shared" si="12"/>
        <v>1224.8999999999999</v>
      </c>
      <c r="D22" s="89">
        <f t="shared" si="1"/>
        <v>1633.2</v>
      </c>
      <c r="E22" s="89">
        <f t="shared" si="2"/>
        <v>2041.5</v>
      </c>
      <c r="F22" s="89">
        <f t="shared" si="3"/>
        <v>2449.7999999999997</v>
      </c>
      <c r="G22" s="89">
        <f t="shared" si="4"/>
        <v>2858.1</v>
      </c>
      <c r="H22" s="89">
        <f t="shared" si="5"/>
        <v>3266.4</v>
      </c>
      <c r="I22" s="89">
        <f t="shared" si="6"/>
        <v>3674.7000000000003</v>
      </c>
      <c r="J22" s="439">
        <v>4083</v>
      </c>
      <c r="K22" s="89">
        <f t="shared" si="7"/>
        <v>4491.3</v>
      </c>
      <c r="L22" s="89">
        <f t="shared" si="8"/>
        <v>4899.5999999999995</v>
      </c>
      <c r="M22" s="89">
        <f t="shared" si="9"/>
        <v>5307.9000000000005</v>
      </c>
      <c r="N22" s="87">
        <f t="shared" si="10"/>
        <v>5716.2</v>
      </c>
      <c r="O22" s="87">
        <f t="shared" si="11"/>
        <v>6124.5</v>
      </c>
      <c r="P22" s="146">
        <v>178</v>
      </c>
      <c r="Q22" s="147">
        <v>180</v>
      </c>
    </row>
    <row r="23" spans="1:17" ht="15.75">
      <c r="A23" s="573"/>
      <c r="B23" s="155" t="s">
        <v>123</v>
      </c>
      <c r="C23" s="89">
        <f t="shared" si="12"/>
        <v>1224.8999999999999</v>
      </c>
      <c r="D23" s="89">
        <f t="shared" si="1"/>
        <v>1633.2</v>
      </c>
      <c r="E23" s="89">
        <f t="shared" si="2"/>
        <v>2041.5</v>
      </c>
      <c r="F23" s="89">
        <f t="shared" si="3"/>
        <v>2449.7999999999997</v>
      </c>
      <c r="G23" s="89">
        <f t="shared" si="4"/>
        <v>2858.1</v>
      </c>
      <c r="H23" s="89">
        <f t="shared" si="5"/>
        <v>3266.4</v>
      </c>
      <c r="I23" s="89">
        <f t="shared" si="6"/>
        <v>3674.7000000000003</v>
      </c>
      <c r="J23" s="439">
        <v>4083</v>
      </c>
      <c r="K23" s="89">
        <f t="shared" si="7"/>
        <v>4491.3</v>
      </c>
      <c r="L23" s="89">
        <f t="shared" si="8"/>
        <v>4899.5999999999995</v>
      </c>
      <c r="M23" s="89">
        <f t="shared" si="9"/>
        <v>5307.9000000000005</v>
      </c>
      <c r="N23" s="87">
        <f t="shared" si="10"/>
        <v>5716.2</v>
      </c>
      <c r="O23" s="87">
        <f t="shared" si="11"/>
        <v>6124.5</v>
      </c>
      <c r="P23" s="146">
        <v>180</v>
      </c>
      <c r="Q23" s="147">
        <v>180</v>
      </c>
    </row>
    <row r="24" spans="1:17" ht="15.75">
      <c r="A24" s="573"/>
      <c r="B24" s="155" t="s">
        <v>124</v>
      </c>
      <c r="C24" s="89">
        <f t="shared" si="12"/>
        <v>1224.8999999999999</v>
      </c>
      <c r="D24" s="89">
        <f t="shared" si="1"/>
        <v>1633.2</v>
      </c>
      <c r="E24" s="89">
        <f t="shared" si="2"/>
        <v>2041.5</v>
      </c>
      <c r="F24" s="89">
        <f t="shared" si="3"/>
        <v>2449.7999999999997</v>
      </c>
      <c r="G24" s="89">
        <f t="shared" si="4"/>
        <v>2858.1</v>
      </c>
      <c r="H24" s="89">
        <f t="shared" si="5"/>
        <v>3266.4</v>
      </c>
      <c r="I24" s="89">
        <f t="shared" si="6"/>
        <v>3674.7000000000003</v>
      </c>
      <c r="J24" s="439">
        <v>4083</v>
      </c>
      <c r="K24" s="89">
        <f t="shared" si="7"/>
        <v>4491.3</v>
      </c>
      <c r="L24" s="89">
        <f t="shared" si="8"/>
        <v>4899.5999999999995</v>
      </c>
      <c r="M24" s="89">
        <f t="shared" si="9"/>
        <v>5307.9000000000005</v>
      </c>
      <c r="N24" s="87">
        <f t="shared" si="10"/>
        <v>5716.2</v>
      </c>
      <c r="O24" s="87">
        <f t="shared" si="11"/>
        <v>6124.5</v>
      </c>
      <c r="P24" s="146">
        <v>180</v>
      </c>
      <c r="Q24" s="147">
        <v>180</v>
      </c>
    </row>
    <row r="25" spans="1:17" ht="15.75">
      <c r="A25" s="573"/>
      <c r="B25" s="155" t="s">
        <v>125</v>
      </c>
      <c r="C25" s="89">
        <f t="shared" si="12"/>
        <v>1224.8999999999999</v>
      </c>
      <c r="D25" s="89">
        <f t="shared" si="1"/>
        <v>1633.2</v>
      </c>
      <c r="E25" s="89">
        <f t="shared" si="2"/>
        <v>2041.5</v>
      </c>
      <c r="F25" s="89">
        <f t="shared" si="3"/>
        <v>2449.7999999999997</v>
      </c>
      <c r="G25" s="89">
        <f t="shared" si="4"/>
        <v>2858.1</v>
      </c>
      <c r="H25" s="89">
        <f t="shared" si="5"/>
        <v>3266.4</v>
      </c>
      <c r="I25" s="89">
        <f t="shared" si="6"/>
        <v>3674.7000000000003</v>
      </c>
      <c r="J25" s="439">
        <v>4083</v>
      </c>
      <c r="K25" s="89">
        <f t="shared" si="7"/>
        <v>4491.3</v>
      </c>
      <c r="L25" s="89">
        <f t="shared" si="8"/>
        <v>4899.5999999999995</v>
      </c>
      <c r="M25" s="89">
        <f t="shared" si="9"/>
        <v>5307.9000000000005</v>
      </c>
      <c r="N25" s="87">
        <f t="shared" si="10"/>
        <v>5716.2</v>
      </c>
      <c r="O25" s="87">
        <f t="shared" si="11"/>
        <v>6124.5</v>
      </c>
      <c r="P25" s="146">
        <v>180</v>
      </c>
      <c r="Q25" s="147">
        <v>180</v>
      </c>
    </row>
    <row r="26" spans="1:17" ht="15.75">
      <c r="A26" s="573"/>
      <c r="B26" s="155" t="s">
        <v>126</v>
      </c>
      <c r="C26" s="89">
        <f t="shared" si="12"/>
        <v>1224.8999999999999</v>
      </c>
      <c r="D26" s="89">
        <f t="shared" si="1"/>
        <v>1633.2</v>
      </c>
      <c r="E26" s="89">
        <f t="shared" si="2"/>
        <v>2041.5</v>
      </c>
      <c r="F26" s="89">
        <f t="shared" si="3"/>
        <v>2449.7999999999997</v>
      </c>
      <c r="G26" s="89">
        <f t="shared" si="4"/>
        <v>2858.1</v>
      </c>
      <c r="H26" s="89">
        <f t="shared" si="5"/>
        <v>3266.4</v>
      </c>
      <c r="I26" s="89">
        <f t="shared" si="6"/>
        <v>3674.7000000000003</v>
      </c>
      <c r="J26" s="439">
        <v>4083</v>
      </c>
      <c r="K26" s="89">
        <f t="shared" si="7"/>
        <v>4491.3</v>
      </c>
      <c r="L26" s="89">
        <f t="shared" si="8"/>
        <v>4899.5999999999995</v>
      </c>
      <c r="M26" s="89">
        <f t="shared" si="9"/>
        <v>5307.9000000000005</v>
      </c>
      <c r="N26" s="87">
        <f t="shared" si="10"/>
        <v>5716.2</v>
      </c>
      <c r="O26" s="87">
        <f t="shared" si="11"/>
        <v>6124.5</v>
      </c>
      <c r="P26" s="148">
        <v>180</v>
      </c>
      <c r="Q26" s="149">
        <v>180</v>
      </c>
    </row>
    <row r="27" spans="1:17" ht="15.75">
      <c r="A27" s="573"/>
      <c r="B27" s="156" t="s">
        <v>288</v>
      </c>
      <c r="C27" s="89">
        <f t="shared" si="12"/>
        <v>1224.8999999999999</v>
      </c>
      <c r="D27" s="89">
        <f t="shared" si="1"/>
        <v>1633.2</v>
      </c>
      <c r="E27" s="89">
        <f t="shared" si="2"/>
        <v>2041.5</v>
      </c>
      <c r="F27" s="89">
        <f t="shared" si="3"/>
        <v>2449.7999999999997</v>
      </c>
      <c r="G27" s="89">
        <f t="shared" si="4"/>
        <v>2858.1</v>
      </c>
      <c r="H27" s="89">
        <f t="shared" si="5"/>
        <v>3266.4</v>
      </c>
      <c r="I27" s="89">
        <f t="shared" si="6"/>
        <v>3674.7000000000003</v>
      </c>
      <c r="J27" s="439">
        <v>4083</v>
      </c>
      <c r="K27" s="89">
        <f t="shared" si="7"/>
        <v>4491.3</v>
      </c>
      <c r="L27" s="89">
        <f t="shared" si="8"/>
        <v>4899.5999999999995</v>
      </c>
      <c r="M27" s="89">
        <f t="shared" si="9"/>
        <v>5307.9000000000005</v>
      </c>
      <c r="N27" s="87">
        <f t="shared" si="10"/>
        <v>5716.2</v>
      </c>
      <c r="O27" s="87">
        <f t="shared" si="11"/>
        <v>6124.5</v>
      </c>
      <c r="P27" s="148">
        <v>180</v>
      </c>
      <c r="Q27" s="149">
        <v>220</v>
      </c>
    </row>
    <row r="28" spans="1:17">
      <c r="A28" s="581"/>
      <c r="B28" s="548" t="s">
        <v>326</v>
      </c>
      <c r="C28" s="574">
        <f t="shared" si="12"/>
        <v>1224.8999999999999</v>
      </c>
      <c r="D28" s="574">
        <f t="shared" si="1"/>
        <v>1633.2</v>
      </c>
      <c r="E28" s="574">
        <f t="shared" si="2"/>
        <v>2041.5</v>
      </c>
      <c r="F28" s="574">
        <f t="shared" si="3"/>
        <v>2449.7999999999997</v>
      </c>
      <c r="G28" s="574">
        <f t="shared" si="4"/>
        <v>2858.1</v>
      </c>
      <c r="H28" s="574">
        <f t="shared" si="5"/>
        <v>3266.4</v>
      </c>
      <c r="I28" s="574">
        <f t="shared" si="6"/>
        <v>3674.7000000000003</v>
      </c>
      <c r="J28" s="439">
        <v>4083</v>
      </c>
      <c r="K28" s="574">
        <f t="shared" si="7"/>
        <v>4491.3</v>
      </c>
      <c r="L28" s="574">
        <f t="shared" si="8"/>
        <v>4899.5999999999995</v>
      </c>
      <c r="M28" s="574">
        <f t="shared" si="9"/>
        <v>5307.9000000000005</v>
      </c>
      <c r="N28" s="574">
        <f t="shared" si="10"/>
        <v>5716.2</v>
      </c>
      <c r="O28" s="608">
        <f t="shared" si="11"/>
        <v>6124.5</v>
      </c>
      <c r="P28" s="610">
        <v>180</v>
      </c>
      <c r="Q28" s="613">
        <v>215</v>
      </c>
    </row>
    <row r="29" spans="1:17">
      <c r="A29" s="581"/>
      <c r="B29" s="549"/>
      <c r="C29" s="575"/>
      <c r="D29" s="575"/>
      <c r="E29" s="575"/>
      <c r="F29" s="575"/>
      <c r="G29" s="575"/>
      <c r="H29" s="575"/>
      <c r="I29" s="575"/>
      <c r="J29" s="439">
        <v>-300</v>
      </c>
      <c r="K29" s="575"/>
      <c r="L29" s="575"/>
      <c r="M29" s="575"/>
      <c r="N29" s="575"/>
      <c r="O29" s="609"/>
      <c r="P29" s="573"/>
      <c r="Q29" s="614">
        <v>220</v>
      </c>
    </row>
    <row r="30" spans="1:17" ht="31.5">
      <c r="A30" s="573"/>
      <c r="B30" s="160" t="s">
        <v>127</v>
      </c>
      <c r="C30" s="89">
        <f t="shared" si="12"/>
        <v>961.8</v>
      </c>
      <c r="D30" s="89">
        <f t="shared" si="1"/>
        <v>1282.4000000000001</v>
      </c>
      <c r="E30" s="89">
        <f t="shared" si="2"/>
        <v>1603</v>
      </c>
      <c r="F30" s="89">
        <f t="shared" si="3"/>
        <v>1923.6</v>
      </c>
      <c r="G30" s="89">
        <f t="shared" si="4"/>
        <v>2244.1999999999998</v>
      </c>
      <c r="H30" s="89">
        <f t="shared" si="5"/>
        <v>2564.8000000000002</v>
      </c>
      <c r="I30" s="89">
        <f t="shared" si="6"/>
        <v>2885.4</v>
      </c>
      <c r="J30" s="439">
        <v>3206</v>
      </c>
      <c r="K30" s="89">
        <f t="shared" si="7"/>
        <v>3526.6000000000004</v>
      </c>
      <c r="L30" s="59">
        <f t="shared" si="8"/>
        <v>3847.2</v>
      </c>
      <c r="M30" s="59">
        <f t="shared" si="9"/>
        <v>4167.8</v>
      </c>
      <c r="N30" s="63">
        <f t="shared" si="10"/>
        <v>4488.3999999999996</v>
      </c>
      <c r="O30" s="63">
        <f t="shared" si="11"/>
        <v>4809</v>
      </c>
      <c r="P30" s="146" t="s">
        <v>290</v>
      </c>
      <c r="Q30" s="147">
        <v>150</v>
      </c>
    </row>
    <row r="31" spans="1:17" ht="32.25" thickBot="1">
      <c r="A31" s="570"/>
      <c r="B31" s="163" t="s">
        <v>128</v>
      </c>
      <c r="C31" s="240">
        <f t="shared" si="12"/>
        <v>961.8</v>
      </c>
      <c r="D31" s="240">
        <f>J31*0.4</f>
        <v>1282.4000000000001</v>
      </c>
      <c r="E31" s="240">
        <f>J31*0.5</f>
        <v>1603</v>
      </c>
      <c r="F31" s="240">
        <f>J31*0.6</f>
        <v>1923.6</v>
      </c>
      <c r="G31" s="240">
        <f>J31*0.7</f>
        <v>2244.1999999999998</v>
      </c>
      <c r="H31" s="240">
        <f>J31*0.8</f>
        <v>2564.8000000000002</v>
      </c>
      <c r="I31" s="240">
        <v>1170</v>
      </c>
      <c r="J31" s="439">
        <v>3206</v>
      </c>
      <c r="K31" s="240">
        <f t="shared" si="7"/>
        <v>3526.6000000000004</v>
      </c>
      <c r="L31" s="240">
        <f t="shared" si="8"/>
        <v>3847.2</v>
      </c>
      <c r="M31" s="240">
        <f t="shared" si="9"/>
        <v>4167.8</v>
      </c>
      <c r="N31" s="248">
        <f t="shared" si="10"/>
        <v>4488.3999999999996</v>
      </c>
      <c r="O31" s="248">
        <f t="shared" si="11"/>
        <v>4809</v>
      </c>
      <c r="P31" s="164" t="s">
        <v>290</v>
      </c>
      <c r="Q31" s="165">
        <v>150</v>
      </c>
    </row>
    <row r="32" spans="1:17" ht="15.75">
      <c r="A32" s="611">
        <v>3</v>
      </c>
      <c r="B32" s="154" t="s">
        <v>5</v>
      </c>
      <c r="C32" s="246">
        <f t="shared" si="12"/>
        <v>1300.2</v>
      </c>
      <c r="D32" s="246">
        <f t="shared" si="1"/>
        <v>1733.6000000000001</v>
      </c>
      <c r="E32" s="246">
        <f t="shared" si="2"/>
        <v>2167</v>
      </c>
      <c r="F32" s="246">
        <f t="shared" si="3"/>
        <v>2600.4</v>
      </c>
      <c r="G32" s="246">
        <f t="shared" si="4"/>
        <v>3033.7999999999997</v>
      </c>
      <c r="H32" s="246">
        <f t="shared" si="5"/>
        <v>3467.2000000000003</v>
      </c>
      <c r="I32" s="246">
        <f t="shared" si="6"/>
        <v>3900.6</v>
      </c>
      <c r="J32" s="439">
        <v>4334</v>
      </c>
      <c r="K32" s="246">
        <f t="shared" si="7"/>
        <v>4767.4000000000005</v>
      </c>
      <c r="L32" s="246">
        <f t="shared" si="8"/>
        <v>5200.8</v>
      </c>
      <c r="M32" s="246">
        <f t="shared" si="9"/>
        <v>5634.2</v>
      </c>
      <c r="N32" s="247">
        <f t="shared" si="10"/>
        <v>6067.5999999999995</v>
      </c>
      <c r="O32" s="247">
        <f t="shared" si="11"/>
        <v>6501</v>
      </c>
      <c r="P32" s="166">
        <v>180</v>
      </c>
      <c r="Q32" s="167">
        <v>180</v>
      </c>
    </row>
    <row r="33" spans="1:17" ht="31.5">
      <c r="A33" s="612"/>
      <c r="B33" s="155" t="s">
        <v>291</v>
      </c>
      <c r="C33" s="89">
        <f t="shared" si="12"/>
        <v>1300.2</v>
      </c>
      <c r="D33" s="89">
        <f t="shared" si="1"/>
        <v>1733.6000000000001</v>
      </c>
      <c r="E33" s="89">
        <f t="shared" si="2"/>
        <v>2167</v>
      </c>
      <c r="F33" s="89">
        <f t="shared" si="3"/>
        <v>2600.4</v>
      </c>
      <c r="G33" s="89">
        <f t="shared" si="4"/>
        <v>3033.7999999999997</v>
      </c>
      <c r="H33" s="89">
        <f t="shared" si="5"/>
        <v>3467.2000000000003</v>
      </c>
      <c r="I33" s="89">
        <f t="shared" si="6"/>
        <v>3900.6</v>
      </c>
      <c r="J33" s="439">
        <v>4334</v>
      </c>
      <c r="K33" s="89">
        <f t="shared" si="7"/>
        <v>4767.4000000000005</v>
      </c>
      <c r="L33" s="89">
        <f t="shared" si="8"/>
        <v>5200.8</v>
      </c>
      <c r="M33" s="89">
        <f t="shared" si="9"/>
        <v>5634.2</v>
      </c>
      <c r="N33" s="87">
        <f t="shared" si="10"/>
        <v>6067.5999999999995</v>
      </c>
      <c r="O33" s="87">
        <f t="shared" si="11"/>
        <v>6501</v>
      </c>
      <c r="P33" s="168">
        <v>190</v>
      </c>
      <c r="Q33" s="147">
        <v>190</v>
      </c>
    </row>
    <row r="34" spans="1:17" ht="30.75">
      <c r="A34" s="612"/>
      <c r="B34" s="155" t="s">
        <v>292</v>
      </c>
      <c r="C34" s="89">
        <f t="shared" si="12"/>
        <v>1300.2</v>
      </c>
      <c r="D34" s="89">
        <f t="shared" si="1"/>
        <v>1733.6000000000001</v>
      </c>
      <c r="E34" s="89">
        <f t="shared" si="2"/>
        <v>2167</v>
      </c>
      <c r="F34" s="89">
        <f t="shared" si="3"/>
        <v>2600.4</v>
      </c>
      <c r="G34" s="89">
        <f t="shared" si="4"/>
        <v>3033.7999999999997</v>
      </c>
      <c r="H34" s="89">
        <f t="shared" si="5"/>
        <v>3467.2000000000003</v>
      </c>
      <c r="I34" s="89">
        <f t="shared" si="6"/>
        <v>3900.6</v>
      </c>
      <c r="J34" s="439">
        <v>4334</v>
      </c>
      <c r="K34" s="89">
        <f t="shared" si="7"/>
        <v>4767.4000000000005</v>
      </c>
      <c r="L34" s="89">
        <f t="shared" si="8"/>
        <v>5200.8</v>
      </c>
      <c r="M34" s="89">
        <f t="shared" si="9"/>
        <v>5634.2</v>
      </c>
      <c r="N34" s="87">
        <f t="shared" si="10"/>
        <v>6067.5999999999995</v>
      </c>
      <c r="O34" s="87">
        <f t="shared" si="11"/>
        <v>6501</v>
      </c>
      <c r="P34" s="148">
        <v>150</v>
      </c>
      <c r="Q34" s="149" t="s">
        <v>290</v>
      </c>
    </row>
    <row r="35" spans="1:17" ht="15.75">
      <c r="A35" s="612"/>
      <c r="B35" s="155" t="s">
        <v>293</v>
      </c>
      <c r="C35" s="89">
        <f t="shared" si="12"/>
        <v>1300.2</v>
      </c>
      <c r="D35" s="89">
        <f t="shared" si="1"/>
        <v>1733.6000000000001</v>
      </c>
      <c r="E35" s="89">
        <f t="shared" si="2"/>
        <v>2167</v>
      </c>
      <c r="F35" s="89">
        <f t="shared" si="3"/>
        <v>2600.4</v>
      </c>
      <c r="G35" s="89">
        <f t="shared" si="4"/>
        <v>3033.7999999999997</v>
      </c>
      <c r="H35" s="89">
        <f t="shared" si="5"/>
        <v>3467.2000000000003</v>
      </c>
      <c r="I35" s="89">
        <f t="shared" si="6"/>
        <v>3900.6</v>
      </c>
      <c r="J35" s="439">
        <v>4334</v>
      </c>
      <c r="K35" s="89">
        <f t="shared" si="7"/>
        <v>4767.4000000000005</v>
      </c>
      <c r="L35" s="89">
        <f t="shared" si="8"/>
        <v>5200.8</v>
      </c>
      <c r="M35" s="89">
        <f t="shared" si="9"/>
        <v>5634.2</v>
      </c>
      <c r="N35" s="87">
        <f t="shared" si="10"/>
        <v>6067.5999999999995</v>
      </c>
      <c r="O35" s="87">
        <f t="shared" si="11"/>
        <v>6501</v>
      </c>
      <c r="P35" s="148">
        <v>180</v>
      </c>
      <c r="Q35" s="149">
        <v>180</v>
      </c>
    </row>
    <row r="36" spans="1:17" ht="31.5">
      <c r="A36" s="612"/>
      <c r="B36" s="155" t="s">
        <v>294</v>
      </c>
      <c r="C36" s="89">
        <f t="shared" si="12"/>
        <v>1022.4</v>
      </c>
      <c r="D36" s="89">
        <f t="shared" si="1"/>
        <v>1363.2</v>
      </c>
      <c r="E36" s="89">
        <f t="shared" si="2"/>
        <v>1704</v>
      </c>
      <c r="F36" s="89">
        <f t="shared" si="3"/>
        <v>2044.8</v>
      </c>
      <c r="G36" s="89">
        <f t="shared" si="4"/>
        <v>2385.6</v>
      </c>
      <c r="H36" s="89">
        <f t="shared" si="5"/>
        <v>2726.4</v>
      </c>
      <c r="I36" s="89">
        <f t="shared" si="6"/>
        <v>3067.2000000000003</v>
      </c>
      <c r="J36" s="439">
        <v>3408</v>
      </c>
      <c r="K36" s="89">
        <f t="shared" si="7"/>
        <v>3748.8</v>
      </c>
      <c r="L36" s="89">
        <f t="shared" si="8"/>
        <v>4089.6</v>
      </c>
      <c r="M36" s="89">
        <f t="shared" si="9"/>
        <v>4430.4000000000005</v>
      </c>
      <c r="N36" s="87">
        <f t="shared" si="10"/>
        <v>4771.2</v>
      </c>
      <c r="O36" s="87">
        <f t="shared" si="11"/>
        <v>5112</v>
      </c>
      <c r="P36" s="168" t="s">
        <v>290</v>
      </c>
      <c r="Q36" s="147">
        <v>220</v>
      </c>
    </row>
    <row r="37" spans="1:17" ht="31.5">
      <c r="A37" s="612"/>
      <c r="B37" s="155" t="s">
        <v>295</v>
      </c>
      <c r="C37" s="89">
        <f t="shared" si="12"/>
        <v>1022.4</v>
      </c>
      <c r="D37" s="89">
        <f t="shared" si="1"/>
        <v>1363.2</v>
      </c>
      <c r="E37" s="89">
        <f t="shared" si="2"/>
        <v>1704</v>
      </c>
      <c r="F37" s="89">
        <f t="shared" si="3"/>
        <v>2044.8</v>
      </c>
      <c r="G37" s="89">
        <f t="shared" si="4"/>
        <v>2385.6</v>
      </c>
      <c r="H37" s="89">
        <f t="shared" si="5"/>
        <v>2726.4</v>
      </c>
      <c r="I37" s="89">
        <f t="shared" si="6"/>
        <v>3067.2000000000003</v>
      </c>
      <c r="J37" s="439">
        <v>3408</v>
      </c>
      <c r="K37" s="89">
        <f t="shared" si="7"/>
        <v>3748.8</v>
      </c>
      <c r="L37" s="89">
        <f t="shared" si="8"/>
        <v>4089.6</v>
      </c>
      <c r="M37" s="89">
        <f t="shared" si="9"/>
        <v>4430.4000000000005</v>
      </c>
      <c r="N37" s="87">
        <f t="shared" si="10"/>
        <v>4771.2</v>
      </c>
      <c r="O37" s="87">
        <f t="shared" si="11"/>
        <v>5112</v>
      </c>
      <c r="P37" s="168" t="s">
        <v>290</v>
      </c>
      <c r="Q37" s="147">
        <v>220</v>
      </c>
    </row>
    <row r="38" spans="1:17" ht="31.5">
      <c r="A38" s="612"/>
      <c r="B38" s="155" t="s">
        <v>296</v>
      </c>
      <c r="C38" s="89">
        <f t="shared" si="12"/>
        <v>1300.2</v>
      </c>
      <c r="D38" s="89">
        <f t="shared" si="1"/>
        <v>1733.6000000000001</v>
      </c>
      <c r="E38" s="89">
        <f t="shared" si="2"/>
        <v>2167</v>
      </c>
      <c r="F38" s="89">
        <f t="shared" si="3"/>
        <v>2600.4</v>
      </c>
      <c r="G38" s="89">
        <f t="shared" si="4"/>
        <v>3033.7999999999997</v>
      </c>
      <c r="H38" s="89">
        <f t="shared" si="5"/>
        <v>3467.2000000000003</v>
      </c>
      <c r="I38" s="89">
        <f t="shared" si="6"/>
        <v>3900.6</v>
      </c>
      <c r="J38" s="439">
        <v>4334</v>
      </c>
      <c r="K38" s="89">
        <f t="shared" si="7"/>
        <v>4767.4000000000005</v>
      </c>
      <c r="L38" s="89">
        <f t="shared" si="8"/>
        <v>5200.8</v>
      </c>
      <c r="M38" s="89">
        <f t="shared" si="9"/>
        <v>5634.2</v>
      </c>
      <c r="N38" s="87">
        <f t="shared" si="10"/>
        <v>6067.5999999999995</v>
      </c>
      <c r="O38" s="87">
        <f t="shared" si="11"/>
        <v>6501</v>
      </c>
      <c r="P38" s="168">
        <v>190</v>
      </c>
      <c r="Q38" s="147" t="s">
        <v>290</v>
      </c>
    </row>
    <row r="39" spans="1:17" ht="15.75">
      <c r="A39" s="612"/>
      <c r="B39" s="155" t="s">
        <v>297</v>
      </c>
      <c r="C39" s="89">
        <f t="shared" si="12"/>
        <v>1300.2</v>
      </c>
      <c r="D39" s="89">
        <f t="shared" si="1"/>
        <v>1733.6000000000001</v>
      </c>
      <c r="E39" s="89">
        <f t="shared" si="2"/>
        <v>2167</v>
      </c>
      <c r="F39" s="89">
        <f t="shared" si="3"/>
        <v>2600.4</v>
      </c>
      <c r="G39" s="89">
        <f t="shared" si="4"/>
        <v>3033.7999999999997</v>
      </c>
      <c r="H39" s="89">
        <f t="shared" si="5"/>
        <v>3467.2000000000003</v>
      </c>
      <c r="I39" s="89">
        <f t="shared" si="6"/>
        <v>3900.6</v>
      </c>
      <c r="J39" s="439">
        <v>4334</v>
      </c>
      <c r="K39" s="89">
        <f t="shared" si="7"/>
        <v>4767.4000000000005</v>
      </c>
      <c r="L39" s="89">
        <f t="shared" si="8"/>
        <v>5200.8</v>
      </c>
      <c r="M39" s="89">
        <f t="shared" si="9"/>
        <v>5634.2</v>
      </c>
      <c r="N39" s="87">
        <f t="shared" si="10"/>
        <v>6067.5999999999995</v>
      </c>
      <c r="O39" s="87">
        <f t="shared" si="11"/>
        <v>6501</v>
      </c>
      <c r="P39" s="168">
        <v>190</v>
      </c>
      <c r="Q39" s="147">
        <v>220</v>
      </c>
    </row>
    <row r="40" spans="1:17" ht="15.75">
      <c r="A40" s="612"/>
      <c r="B40" s="155" t="s">
        <v>298</v>
      </c>
      <c r="C40" s="89">
        <f t="shared" si="12"/>
        <v>1300.2</v>
      </c>
      <c r="D40" s="89">
        <f t="shared" si="1"/>
        <v>1733.6000000000001</v>
      </c>
      <c r="E40" s="89">
        <f t="shared" si="2"/>
        <v>2167</v>
      </c>
      <c r="F40" s="89">
        <f t="shared" si="3"/>
        <v>2600.4</v>
      </c>
      <c r="G40" s="89">
        <f t="shared" si="4"/>
        <v>3033.7999999999997</v>
      </c>
      <c r="H40" s="89">
        <f t="shared" si="5"/>
        <v>3467.2000000000003</v>
      </c>
      <c r="I40" s="89">
        <f>J40*0.9</f>
        <v>3900.6</v>
      </c>
      <c r="J40" s="439">
        <v>4334</v>
      </c>
      <c r="K40" s="89">
        <f t="shared" si="7"/>
        <v>4767.4000000000005</v>
      </c>
      <c r="L40" s="89">
        <f t="shared" si="8"/>
        <v>5200.8</v>
      </c>
      <c r="M40" s="89">
        <f t="shared" si="9"/>
        <v>5634.2</v>
      </c>
      <c r="N40" s="87">
        <f t="shared" si="10"/>
        <v>6067.5999999999995</v>
      </c>
      <c r="O40" s="87">
        <f t="shared" si="11"/>
        <v>6501</v>
      </c>
      <c r="P40" s="148">
        <v>170</v>
      </c>
      <c r="Q40" s="149">
        <v>180</v>
      </c>
    </row>
    <row r="41" spans="1:17" ht="31.5">
      <c r="A41" s="612"/>
      <c r="B41" s="155" t="s">
        <v>299</v>
      </c>
      <c r="C41" s="89">
        <f t="shared" si="12"/>
        <v>1300.2</v>
      </c>
      <c r="D41" s="89">
        <f t="shared" si="1"/>
        <v>1733.6000000000001</v>
      </c>
      <c r="E41" s="89">
        <f t="shared" si="2"/>
        <v>2167</v>
      </c>
      <c r="F41" s="89">
        <f t="shared" si="3"/>
        <v>2600.4</v>
      </c>
      <c r="G41" s="89">
        <f t="shared" si="4"/>
        <v>3033.7999999999997</v>
      </c>
      <c r="H41" s="89">
        <f t="shared" si="5"/>
        <v>3467.2000000000003</v>
      </c>
      <c r="I41" s="89">
        <f t="shared" ref="I41:I42" si="13">J41*0.9</f>
        <v>3900.6</v>
      </c>
      <c r="J41" s="439">
        <v>4334</v>
      </c>
      <c r="K41" s="89">
        <f t="shared" si="7"/>
        <v>4767.4000000000005</v>
      </c>
      <c r="L41" s="89">
        <f t="shared" si="8"/>
        <v>5200.8</v>
      </c>
      <c r="M41" s="89">
        <f t="shared" si="9"/>
        <v>5634.2</v>
      </c>
      <c r="N41" s="87">
        <f t="shared" si="10"/>
        <v>6067.5999999999995</v>
      </c>
      <c r="O41" s="87">
        <f t="shared" si="11"/>
        <v>6501</v>
      </c>
      <c r="P41" s="168">
        <v>180</v>
      </c>
      <c r="Q41" s="169" t="s">
        <v>290</v>
      </c>
    </row>
    <row r="42" spans="1:17" ht="16.5" thickBot="1">
      <c r="A42" s="612"/>
      <c r="B42" s="163" t="s">
        <v>129</v>
      </c>
      <c r="C42" s="240">
        <f t="shared" si="12"/>
        <v>1300.2</v>
      </c>
      <c r="D42" s="240">
        <f t="shared" si="1"/>
        <v>1733.6000000000001</v>
      </c>
      <c r="E42" s="240">
        <f t="shared" si="2"/>
        <v>2167</v>
      </c>
      <c r="F42" s="240">
        <f t="shared" si="3"/>
        <v>2600.4</v>
      </c>
      <c r="G42" s="240">
        <f t="shared" si="4"/>
        <v>3033.7999999999997</v>
      </c>
      <c r="H42" s="240">
        <f t="shared" si="5"/>
        <v>3467.2000000000003</v>
      </c>
      <c r="I42" s="240">
        <f t="shared" si="13"/>
        <v>3900.6</v>
      </c>
      <c r="J42" s="439">
        <v>4334</v>
      </c>
      <c r="K42" s="240">
        <f t="shared" si="7"/>
        <v>4767.4000000000005</v>
      </c>
      <c r="L42" s="240">
        <f t="shared" si="8"/>
        <v>5200.8</v>
      </c>
      <c r="M42" s="240">
        <f t="shared" si="9"/>
        <v>5634.2</v>
      </c>
      <c r="N42" s="248">
        <f t="shared" si="10"/>
        <v>6067.5999999999995</v>
      </c>
      <c r="O42" s="248">
        <f t="shared" si="11"/>
        <v>6501</v>
      </c>
      <c r="P42" s="164">
        <v>180</v>
      </c>
      <c r="Q42" s="165">
        <v>180</v>
      </c>
    </row>
    <row r="43" spans="1:17" ht="16.5" thickBot="1">
      <c r="A43" s="249"/>
      <c r="B43" s="231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250"/>
      <c r="Q43" s="251"/>
    </row>
    <row r="44" spans="1:17">
      <c r="A44" s="252"/>
      <c r="B44" s="595" t="s">
        <v>0</v>
      </c>
      <c r="C44" s="615" t="s">
        <v>1</v>
      </c>
      <c r="D44" s="616"/>
      <c r="E44" s="616"/>
      <c r="F44" s="616"/>
      <c r="G44" s="616"/>
      <c r="H44" s="616"/>
      <c r="I44" s="616"/>
      <c r="J44" s="616"/>
      <c r="K44" s="616"/>
      <c r="L44" s="616"/>
      <c r="M44" s="616"/>
      <c r="N44" s="616"/>
      <c r="O44" s="616"/>
      <c r="P44" s="546" t="s">
        <v>283</v>
      </c>
      <c r="Q44" s="547"/>
    </row>
    <row r="45" spans="1:17" ht="26.25" thickBot="1">
      <c r="A45" s="253"/>
      <c r="B45" s="596"/>
      <c r="C45" s="240">
        <v>0.3</v>
      </c>
      <c r="D45" s="240">
        <v>0.4</v>
      </c>
      <c r="E45" s="240">
        <v>0.5</v>
      </c>
      <c r="F45" s="240">
        <v>0.6</v>
      </c>
      <c r="G45" s="240">
        <v>0.7</v>
      </c>
      <c r="H45" s="240">
        <v>0.8</v>
      </c>
      <c r="I45" s="240">
        <v>0.9</v>
      </c>
      <c r="J45" s="491">
        <v>1</v>
      </c>
      <c r="K45" s="240">
        <v>1.1000000000000001</v>
      </c>
      <c r="L45" s="240">
        <v>1.2</v>
      </c>
      <c r="M45" s="241">
        <v>1.3</v>
      </c>
      <c r="N45" s="242">
        <v>1.4</v>
      </c>
      <c r="O45" s="242">
        <v>1.5</v>
      </c>
      <c r="P45" s="354" t="s">
        <v>284</v>
      </c>
      <c r="Q45" s="355" t="s">
        <v>285</v>
      </c>
    </row>
    <row r="46" spans="1:17" ht="15.75">
      <c r="A46" s="580">
        <v>4</v>
      </c>
      <c r="B46" s="154" t="s">
        <v>130</v>
      </c>
      <c r="C46" s="246">
        <f t="shared" ref="C46:C51" si="14">J46*0.3</f>
        <v>1330.8</v>
      </c>
      <c r="D46" s="246">
        <f t="shared" ref="D46:D51" si="15">J46*0.4</f>
        <v>1774.4</v>
      </c>
      <c r="E46" s="246">
        <f t="shared" ref="E46:E51" si="16">J46*0.5</f>
        <v>2218</v>
      </c>
      <c r="F46" s="246">
        <f t="shared" ref="F46:F51" si="17">J46*0.6</f>
        <v>2661.6</v>
      </c>
      <c r="G46" s="246">
        <f t="shared" ref="G46:G51" si="18">J46*0.7</f>
        <v>3105.2</v>
      </c>
      <c r="H46" s="246">
        <f t="shared" ref="H46:H51" si="19">J46*0.8</f>
        <v>3548.8</v>
      </c>
      <c r="I46" s="246">
        <f t="shared" ref="I46:I51" si="20">J46*0.9</f>
        <v>3992.4</v>
      </c>
      <c r="J46" s="439">
        <v>4436</v>
      </c>
      <c r="K46" s="246">
        <f t="shared" ref="K46:K51" si="21">J46*1.1</f>
        <v>4879.6000000000004</v>
      </c>
      <c r="L46" s="246">
        <f t="shared" ref="L46:L51" si="22">J46*1.2</f>
        <v>5323.2</v>
      </c>
      <c r="M46" s="246">
        <f t="shared" ref="M46:M51" si="23">J46*1.3</f>
        <v>5766.8</v>
      </c>
      <c r="N46" s="247">
        <f t="shared" ref="N46:N51" si="24">J46*1.4</f>
        <v>6210.4</v>
      </c>
      <c r="O46" s="247">
        <f t="shared" ref="O46:O51" si="25">J46*1.5</f>
        <v>6654</v>
      </c>
      <c r="P46" s="141">
        <v>180</v>
      </c>
      <c r="Q46" s="142">
        <v>180</v>
      </c>
    </row>
    <row r="47" spans="1:17" ht="15.75">
      <c r="A47" s="599"/>
      <c r="B47" s="155" t="s">
        <v>300</v>
      </c>
      <c r="C47" s="89">
        <f t="shared" si="14"/>
        <v>1330.8</v>
      </c>
      <c r="D47" s="89">
        <f t="shared" si="15"/>
        <v>1774.4</v>
      </c>
      <c r="E47" s="89">
        <f t="shared" si="16"/>
        <v>2218</v>
      </c>
      <c r="F47" s="89">
        <f t="shared" si="17"/>
        <v>2661.6</v>
      </c>
      <c r="G47" s="89">
        <f t="shared" si="18"/>
        <v>3105.2</v>
      </c>
      <c r="H47" s="89">
        <f t="shared" si="19"/>
        <v>3548.8</v>
      </c>
      <c r="I47" s="89">
        <f t="shared" si="20"/>
        <v>3992.4</v>
      </c>
      <c r="J47" s="439">
        <v>4436</v>
      </c>
      <c r="K47" s="89">
        <f t="shared" si="21"/>
        <v>4879.6000000000004</v>
      </c>
      <c r="L47" s="89">
        <f t="shared" si="22"/>
        <v>5323.2</v>
      </c>
      <c r="M47" s="89">
        <f t="shared" si="23"/>
        <v>5766.8</v>
      </c>
      <c r="N47" s="87">
        <f t="shared" si="24"/>
        <v>6210.4</v>
      </c>
      <c r="O47" s="87">
        <f t="shared" si="25"/>
        <v>6654</v>
      </c>
      <c r="P47" s="146">
        <v>180</v>
      </c>
      <c r="Q47" s="150">
        <v>220</v>
      </c>
    </row>
    <row r="48" spans="1:17" ht="15.75">
      <c r="A48" s="573"/>
      <c r="B48" s="155" t="s">
        <v>301</v>
      </c>
      <c r="C48" s="89">
        <f t="shared" si="14"/>
        <v>1330.8</v>
      </c>
      <c r="D48" s="89">
        <f t="shared" si="15"/>
        <v>1774.4</v>
      </c>
      <c r="E48" s="89">
        <f t="shared" si="16"/>
        <v>2218</v>
      </c>
      <c r="F48" s="89">
        <f t="shared" si="17"/>
        <v>2661.6</v>
      </c>
      <c r="G48" s="89">
        <f t="shared" si="18"/>
        <v>3105.2</v>
      </c>
      <c r="H48" s="89">
        <f t="shared" si="19"/>
        <v>3548.8</v>
      </c>
      <c r="I48" s="89">
        <f t="shared" si="20"/>
        <v>3992.4</v>
      </c>
      <c r="J48" s="439">
        <v>4436</v>
      </c>
      <c r="K48" s="89">
        <f t="shared" si="21"/>
        <v>4879.6000000000004</v>
      </c>
      <c r="L48" s="89">
        <f t="shared" si="22"/>
        <v>5323.2</v>
      </c>
      <c r="M48" s="89">
        <f t="shared" si="23"/>
        <v>5766.8</v>
      </c>
      <c r="N48" s="87">
        <f t="shared" si="24"/>
        <v>6210.4</v>
      </c>
      <c r="O48" s="87">
        <f t="shared" si="25"/>
        <v>6654</v>
      </c>
      <c r="P48" s="146">
        <v>180</v>
      </c>
      <c r="Q48" s="147">
        <v>180</v>
      </c>
    </row>
    <row r="49" spans="1:17" ht="15.75">
      <c r="A49" s="573"/>
      <c r="B49" s="155" t="s">
        <v>302</v>
      </c>
      <c r="C49" s="89">
        <f t="shared" si="14"/>
        <v>1330.8</v>
      </c>
      <c r="D49" s="89">
        <f t="shared" si="15"/>
        <v>1774.4</v>
      </c>
      <c r="E49" s="89">
        <f t="shared" si="16"/>
        <v>2218</v>
      </c>
      <c r="F49" s="89">
        <f t="shared" si="17"/>
        <v>2661.6</v>
      </c>
      <c r="G49" s="89">
        <f t="shared" si="18"/>
        <v>3105.2</v>
      </c>
      <c r="H49" s="89">
        <f t="shared" si="19"/>
        <v>3548.8</v>
      </c>
      <c r="I49" s="89">
        <f t="shared" si="20"/>
        <v>3992.4</v>
      </c>
      <c r="J49" s="439">
        <v>4436</v>
      </c>
      <c r="K49" s="89">
        <f t="shared" si="21"/>
        <v>4879.6000000000004</v>
      </c>
      <c r="L49" s="89">
        <f t="shared" si="22"/>
        <v>5323.2</v>
      </c>
      <c r="M49" s="89">
        <f t="shared" si="23"/>
        <v>5766.8</v>
      </c>
      <c r="N49" s="87">
        <f t="shared" si="24"/>
        <v>6210.4</v>
      </c>
      <c r="O49" s="87">
        <f t="shared" si="25"/>
        <v>6654</v>
      </c>
      <c r="P49" s="146">
        <v>180</v>
      </c>
      <c r="Q49" s="150">
        <v>220</v>
      </c>
    </row>
    <row r="50" spans="1:17" ht="15.75">
      <c r="A50" s="573"/>
      <c r="B50" s="155" t="s">
        <v>131</v>
      </c>
      <c r="C50" s="89">
        <f t="shared" si="14"/>
        <v>1330.8</v>
      </c>
      <c r="D50" s="89">
        <f t="shared" si="15"/>
        <v>1774.4</v>
      </c>
      <c r="E50" s="89">
        <f t="shared" si="16"/>
        <v>2218</v>
      </c>
      <c r="F50" s="89">
        <f t="shared" si="17"/>
        <v>2661.6</v>
      </c>
      <c r="G50" s="89">
        <f t="shared" si="18"/>
        <v>3105.2</v>
      </c>
      <c r="H50" s="89">
        <f t="shared" si="19"/>
        <v>3548.8</v>
      </c>
      <c r="I50" s="89">
        <f t="shared" si="20"/>
        <v>3992.4</v>
      </c>
      <c r="J50" s="439">
        <v>4436</v>
      </c>
      <c r="K50" s="89">
        <f t="shared" si="21"/>
        <v>4879.6000000000004</v>
      </c>
      <c r="L50" s="89">
        <f t="shared" si="22"/>
        <v>5323.2</v>
      </c>
      <c r="M50" s="89">
        <f t="shared" si="23"/>
        <v>5766.8</v>
      </c>
      <c r="N50" s="87">
        <f t="shared" si="24"/>
        <v>6210.4</v>
      </c>
      <c r="O50" s="87">
        <f t="shared" si="25"/>
        <v>6654</v>
      </c>
      <c r="P50" s="146">
        <v>180</v>
      </c>
      <c r="Q50" s="147">
        <v>180</v>
      </c>
    </row>
    <row r="51" spans="1:17" ht="15.75">
      <c r="A51" s="573"/>
      <c r="B51" s="155" t="s">
        <v>303</v>
      </c>
      <c r="C51" s="89">
        <f t="shared" si="14"/>
        <v>1330.8</v>
      </c>
      <c r="D51" s="89">
        <f t="shared" si="15"/>
        <v>1774.4</v>
      </c>
      <c r="E51" s="89">
        <f t="shared" si="16"/>
        <v>2218</v>
      </c>
      <c r="F51" s="89">
        <f t="shared" si="17"/>
        <v>2661.6</v>
      </c>
      <c r="G51" s="89">
        <f t="shared" si="18"/>
        <v>3105.2</v>
      </c>
      <c r="H51" s="89">
        <f t="shared" si="19"/>
        <v>3548.8</v>
      </c>
      <c r="I51" s="89">
        <f t="shared" si="20"/>
        <v>3992.4</v>
      </c>
      <c r="J51" s="439">
        <v>4436</v>
      </c>
      <c r="K51" s="89">
        <f t="shared" si="21"/>
        <v>4879.6000000000004</v>
      </c>
      <c r="L51" s="89">
        <f t="shared" si="22"/>
        <v>5323.2</v>
      </c>
      <c r="M51" s="89">
        <f t="shared" si="23"/>
        <v>5766.8</v>
      </c>
      <c r="N51" s="87">
        <f t="shared" si="24"/>
        <v>6210.4</v>
      </c>
      <c r="O51" s="87">
        <f t="shared" si="25"/>
        <v>6654</v>
      </c>
      <c r="P51" s="146">
        <v>180</v>
      </c>
      <c r="Q51" s="150">
        <v>215</v>
      </c>
    </row>
    <row r="52" spans="1:17" ht="15.75">
      <c r="A52" s="573"/>
      <c r="B52" s="155" t="s">
        <v>132</v>
      </c>
      <c r="C52" s="89">
        <f t="shared" si="12"/>
        <v>1330.8</v>
      </c>
      <c r="D52" s="89">
        <f t="shared" si="1"/>
        <v>1774.4</v>
      </c>
      <c r="E52" s="89">
        <f t="shared" si="2"/>
        <v>2218</v>
      </c>
      <c r="F52" s="89">
        <f t="shared" si="3"/>
        <v>2661.6</v>
      </c>
      <c r="G52" s="89">
        <f t="shared" si="4"/>
        <v>3105.2</v>
      </c>
      <c r="H52" s="89">
        <f t="shared" si="5"/>
        <v>3548.8</v>
      </c>
      <c r="I52" s="89">
        <f t="shared" si="6"/>
        <v>3992.4</v>
      </c>
      <c r="J52" s="439">
        <v>4436</v>
      </c>
      <c r="K52" s="89">
        <f t="shared" si="7"/>
        <v>4879.6000000000004</v>
      </c>
      <c r="L52" s="89">
        <f t="shared" si="8"/>
        <v>5323.2</v>
      </c>
      <c r="M52" s="89">
        <f t="shared" si="9"/>
        <v>5766.8</v>
      </c>
      <c r="N52" s="87">
        <f t="shared" si="10"/>
        <v>6210.4</v>
      </c>
      <c r="O52" s="87">
        <f t="shared" si="11"/>
        <v>6654</v>
      </c>
      <c r="P52" s="146">
        <v>180</v>
      </c>
      <c r="Q52" s="147">
        <v>180</v>
      </c>
    </row>
    <row r="53" spans="1:17" ht="15.75">
      <c r="A53" s="573"/>
      <c r="B53" s="155" t="s">
        <v>304</v>
      </c>
      <c r="C53" s="89">
        <f t="shared" si="12"/>
        <v>1330.8</v>
      </c>
      <c r="D53" s="89">
        <f t="shared" si="1"/>
        <v>1774.4</v>
      </c>
      <c r="E53" s="89">
        <f t="shared" si="2"/>
        <v>2218</v>
      </c>
      <c r="F53" s="89">
        <f t="shared" si="3"/>
        <v>2661.6</v>
      </c>
      <c r="G53" s="89">
        <f t="shared" si="4"/>
        <v>3105.2</v>
      </c>
      <c r="H53" s="89">
        <f t="shared" si="5"/>
        <v>3548.8</v>
      </c>
      <c r="I53" s="89">
        <f t="shared" si="6"/>
        <v>3992.4</v>
      </c>
      <c r="J53" s="439">
        <v>4436</v>
      </c>
      <c r="K53" s="89">
        <f t="shared" si="7"/>
        <v>4879.6000000000004</v>
      </c>
      <c r="L53" s="89">
        <f t="shared" si="8"/>
        <v>5323.2</v>
      </c>
      <c r="M53" s="89">
        <f t="shared" si="9"/>
        <v>5766.8</v>
      </c>
      <c r="N53" s="87">
        <f t="shared" si="10"/>
        <v>6210.4</v>
      </c>
      <c r="O53" s="87">
        <f t="shared" si="11"/>
        <v>6654</v>
      </c>
      <c r="P53" s="148">
        <v>180</v>
      </c>
      <c r="Q53" s="149">
        <v>220</v>
      </c>
    </row>
    <row r="54" spans="1:17" ht="15.75">
      <c r="A54" s="573"/>
      <c r="B54" s="156" t="s">
        <v>133</v>
      </c>
      <c r="C54" s="89">
        <f t="shared" si="12"/>
        <v>1330.8</v>
      </c>
      <c r="D54" s="89">
        <f t="shared" si="1"/>
        <v>1774.4</v>
      </c>
      <c r="E54" s="89">
        <f t="shared" si="2"/>
        <v>2218</v>
      </c>
      <c r="F54" s="89">
        <f t="shared" si="3"/>
        <v>2661.6</v>
      </c>
      <c r="G54" s="89">
        <f t="shared" si="4"/>
        <v>3105.2</v>
      </c>
      <c r="H54" s="89">
        <f t="shared" si="5"/>
        <v>3548.8</v>
      </c>
      <c r="I54" s="89">
        <f t="shared" si="6"/>
        <v>3992.4</v>
      </c>
      <c r="J54" s="439">
        <v>4436</v>
      </c>
      <c r="K54" s="89">
        <f t="shared" si="7"/>
        <v>4879.6000000000004</v>
      </c>
      <c r="L54" s="89">
        <f t="shared" si="8"/>
        <v>5323.2</v>
      </c>
      <c r="M54" s="89">
        <f t="shared" si="9"/>
        <v>5766.8</v>
      </c>
      <c r="N54" s="87">
        <f t="shared" si="10"/>
        <v>6210.4</v>
      </c>
      <c r="O54" s="87">
        <f t="shared" si="11"/>
        <v>6654</v>
      </c>
      <c r="P54" s="146">
        <v>180</v>
      </c>
      <c r="Q54" s="147">
        <v>180</v>
      </c>
    </row>
    <row r="55" spans="1:17">
      <c r="A55" s="581"/>
      <c r="B55" s="548" t="s">
        <v>327</v>
      </c>
      <c r="C55" s="89">
        <f t="shared" si="12"/>
        <v>1330.8</v>
      </c>
      <c r="D55" s="89">
        <f t="shared" si="1"/>
        <v>1774.4</v>
      </c>
      <c r="E55" s="89">
        <f t="shared" si="2"/>
        <v>2218</v>
      </c>
      <c r="F55" s="89">
        <f t="shared" si="3"/>
        <v>2661.6</v>
      </c>
      <c r="G55" s="89">
        <f t="shared" si="4"/>
        <v>3105.2</v>
      </c>
      <c r="H55" s="89">
        <f t="shared" si="5"/>
        <v>3548.8</v>
      </c>
      <c r="I55" s="89">
        <f t="shared" si="6"/>
        <v>3992.4</v>
      </c>
      <c r="J55" s="439">
        <v>4436</v>
      </c>
      <c r="K55" s="89">
        <f t="shared" si="7"/>
        <v>4879.6000000000004</v>
      </c>
      <c r="L55" s="89">
        <f t="shared" si="8"/>
        <v>5323.2</v>
      </c>
      <c r="M55" s="89">
        <f t="shared" si="9"/>
        <v>5766.8</v>
      </c>
      <c r="N55" s="87">
        <f t="shared" si="10"/>
        <v>6210.4</v>
      </c>
      <c r="O55" s="87">
        <f t="shared" si="11"/>
        <v>6654</v>
      </c>
      <c r="P55" s="573">
        <v>150</v>
      </c>
      <c r="Q55" s="614">
        <v>185</v>
      </c>
    </row>
    <row r="56" spans="1:17">
      <c r="A56" s="581"/>
      <c r="B56" s="549"/>
      <c r="C56" s="89">
        <f t="shared" si="12"/>
        <v>1330.8</v>
      </c>
      <c r="D56" s="89">
        <f t="shared" si="1"/>
        <v>1774.4</v>
      </c>
      <c r="E56" s="89">
        <f t="shared" si="2"/>
        <v>2218</v>
      </c>
      <c r="F56" s="89">
        <f t="shared" si="3"/>
        <v>2661.6</v>
      </c>
      <c r="G56" s="89">
        <f t="shared" si="4"/>
        <v>3105.2</v>
      </c>
      <c r="H56" s="89">
        <f t="shared" si="5"/>
        <v>3548.8</v>
      </c>
      <c r="I56" s="89">
        <f t="shared" si="6"/>
        <v>3992.4</v>
      </c>
      <c r="J56" s="439">
        <v>4436</v>
      </c>
      <c r="K56" s="89">
        <f t="shared" si="7"/>
        <v>4879.6000000000004</v>
      </c>
      <c r="L56" s="89">
        <f t="shared" si="8"/>
        <v>5323.2</v>
      </c>
      <c r="M56" s="89">
        <f t="shared" si="9"/>
        <v>5766.8</v>
      </c>
      <c r="N56" s="87">
        <f t="shared" si="10"/>
        <v>6210.4</v>
      </c>
      <c r="O56" s="87">
        <f t="shared" si="11"/>
        <v>6654</v>
      </c>
      <c r="P56" s="573">
        <v>150</v>
      </c>
      <c r="Q56" s="614">
        <v>150</v>
      </c>
    </row>
    <row r="57" spans="1:17" ht="15.75">
      <c r="A57" s="573"/>
      <c r="B57" s="160" t="s">
        <v>134</v>
      </c>
      <c r="C57" s="89">
        <f t="shared" si="12"/>
        <v>1330.8</v>
      </c>
      <c r="D57" s="89">
        <f t="shared" si="1"/>
        <v>1774.4</v>
      </c>
      <c r="E57" s="89">
        <f t="shared" si="2"/>
        <v>2218</v>
      </c>
      <c r="F57" s="89">
        <f t="shared" si="3"/>
        <v>2661.6</v>
      </c>
      <c r="G57" s="89">
        <f t="shared" si="4"/>
        <v>3105.2</v>
      </c>
      <c r="H57" s="89">
        <f t="shared" si="5"/>
        <v>3548.8</v>
      </c>
      <c r="I57" s="89">
        <f t="shared" si="6"/>
        <v>3992.4</v>
      </c>
      <c r="J57" s="439">
        <v>4436</v>
      </c>
      <c r="K57" s="89">
        <f t="shared" si="7"/>
        <v>4879.6000000000004</v>
      </c>
      <c r="L57" s="89">
        <f t="shared" si="8"/>
        <v>5323.2</v>
      </c>
      <c r="M57" s="89">
        <f t="shared" si="9"/>
        <v>5766.8</v>
      </c>
      <c r="N57" s="87">
        <f t="shared" si="10"/>
        <v>6210.4</v>
      </c>
      <c r="O57" s="87">
        <f t="shared" si="11"/>
        <v>6654</v>
      </c>
      <c r="P57" s="146">
        <v>180</v>
      </c>
      <c r="Q57" s="147">
        <v>180</v>
      </c>
    </row>
    <row r="58" spans="1:17" ht="16.5" thickBot="1">
      <c r="A58" s="570"/>
      <c r="B58" s="163" t="s">
        <v>307</v>
      </c>
      <c r="C58" s="240">
        <f t="shared" si="12"/>
        <v>1330.8</v>
      </c>
      <c r="D58" s="240">
        <f t="shared" si="1"/>
        <v>1774.4</v>
      </c>
      <c r="E58" s="240">
        <f t="shared" si="2"/>
        <v>2218</v>
      </c>
      <c r="F58" s="240">
        <f t="shared" si="3"/>
        <v>2661.6</v>
      </c>
      <c r="G58" s="240">
        <f t="shared" si="4"/>
        <v>3105.2</v>
      </c>
      <c r="H58" s="240">
        <f t="shared" si="5"/>
        <v>3548.8</v>
      </c>
      <c r="I58" s="240">
        <f t="shared" si="6"/>
        <v>3992.4</v>
      </c>
      <c r="J58" s="439">
        <v>4436</v>
      </c>
      <c r="K58" s="240">
        <f t="shared" si="7"/>
        <v>4879.6000000000004</v>
      </c>
      <c r="L58" s="240">
        <f t="shared" si="8"/>
        <v>5323.2</v>
      </c>
      <c r="M58" s="240">
        <f t="shared" si="9"/>
        <v>5766.8</v>
      </c>
      <c r="N58" s="248">
        <f t="shared" si="10"/>
        <v>6210.4</v>
      </c>
      <c r="O58" s="248">
        <f t="shared" si="11"/>
        <v>6654</v>
      </c>
      <c r="P58" s="172">
        <v>150</v>
      </c>
      <c r="Q58" s="173">
        <v>150</v>
      </c>
    </row>
    <row r="59" spans="1:17" ht="15.75">
      <c r="A59" s="580">
        <v>5</v>
      </c>
      <c r="B59" s="154" t="s">
        <v>135</v>
      </c>
      <c r="C59" s="246">
        <f t="shared" si="12"/>
        <v>1602.6</v>
      </c>
      <c r="D59" s="246">
        <f t="shared" si="1"/>
        <v>2136.8000000000002</v>
      </c>
      <c r="E59" s="246">
        <f t="shared" si="2"/>
        <v>2671</v>
      </c>
      <c r="F59" s="246">
        <f t="shared" si="3"/>
        <v>3205.2</v>
      </c>
      <c r="G59" s="246">
        <f t="shared" si="4"/>
        <v>3739.3999999999996</v>
      </c>
      <c r="H59" s="246">
        <f t="shared" si="5"/>
        <v>4273.6000000000004</v>
      </c>
      <c r="I59" s="246">
        <f t="shared" si="6"/>
        <v>4807.8</v>
      </c>
      <c r="J59" s="439">
        <v>5342</v>
      </c>
      <c r="K59" s="246">
        <f t="shared" si="7"/>
        <v>5876.2000000000007</v>
      </c>
      <c r="L59" s="246">
        <f t="shared" si="8"/>
        <v>6410.4</v>
      </c>
      <c r="M59" s="246">
        <f t="shared" si="9"/>
        <v>6944.6</v>
      </c>
      <c r="N59" s="247">
        <f t="shared" si="10"/>
        <v>7478.7999999999993</v>
      </c>
      <c r="O59" s="247">
        <f t="shared" si="11"/>
        <v>8013</v>
      </c>
      <c r="P59" s="141">
        <v>180</v>
      </c>
      <c r="Q59" s="142">
        <v>180</v>
      </c>
    </row>
    <row r="60" spans="1:17" ht="15.75">
      <c r="A60" s="599"/>
      <c r="B60" s="155" t="s">
        <v>136</v>
      </c>
      <c r="C60" s="89">
        <f t="shared" si="12"/>
        <v>1602.6</v>
      </c>
      <c r="D60" s="89">
        <f t="shared" si="1"/>
        <v>2136.8000000000002</v>
      </c>
      <c r="E60" s="89">
        <f t="shared" si="2"/>
        <v>2671</v>
      </c>
      <c r="F60" s="89">
        <f t="shared" si="3"/>
        <v>3205.2</v>
      </c>
      <c r="G60" s="89">
        <f t="shared" si="4"/>
        <v>3739.3999999999996</v>
      </c>
      <c r="H60" s="89">
        <f t="shared" si="5"/>
        <v>4273.6000000000004</v>
      </c>
      <c r="I60" s="89">
        <f t="shared" si="6"/>
        <v>4807.8</v>
      </c>
      <c r="J60" s="439">
        <v>5342</v>
      </c>
      <c r="K60" s="89">
        <f t="shared" si="7"/>
        <v>5876.2000000000007</v>
      </c>
      <c r="L60" s="89">
        <f t="shared" si="8"/>
        <v>6410.4</v>
      </c>
      <c r="M60" s="89">
        <f t="shared" si="9"/>
        <v>6944.6</v>
      </c>
      <c r="N60" s="87">
        <f t="shared" si="10"/>
        <v>7478.7999999999993</v>
      </c>
      <c r="O60" s="87">
        <f t="shared" si="11"/>
        <v>8013</v>
      </c>
      <c r="P60" s="148">
        <v>180</v>
      </c>
      <c r="Q60" s="149">
        <v>220</v>
      </c>
    </row>
    <row r="61" spans="1:17" ht="31.5">
      <c r="A61" s="599"/>
      <c r="B61" s="155" t="s">
        <v>137</v>
      </c>
      <c r="C61" s="89">
        <f t="shared" si="12"/>
        <v>1264.2</v>
      </c>
      <c r="D61" s="89">
        <f t="shared" si="1"/>
        <v>1685.6000000000001</v>
      </c>
      <c r="E61" s="89">
        <f t="shared" si="2"/>
        <v>2107</v>
      </c>
      <c r="F61" s="89">
        <f t="shared" si="3"/>
        <v>2528.4</v>
      </c>
      <c r="G61" s="89">
        <f t="shared" si="4"/>
        <v>2949.7999999999997</v>
      </c>
      <c r="H61" s="89">
        <f t="shared" si="5"/>
        <v>3371.2000000000003</v>
      </c>
      <c r="I61" s="89">
        <f t="shared" si="6"/>
        <v>3792.6</v>
      </c>
      <c r="J61" s="439">
        <v>4214</v>
      </c>
      <c r="K61" s="89">
        <f t="shared" si="7"/>
        <v>4635.4000000000005</v>
      </c>
      <c r="L61" s="89">
        <f t="shared" si="8"/>
        <v>5056.8</v>
      </c>
      <c r="M61" s="89">
        <f t="shared" si="9"/>
        <v>5478.2</v>
      </c>
      <c r="N61" s="87">
        <f t="shared" si="10"/>
        <v>5899.5999999999995</v>
      </c>
      <c r="O61" s="87">
        <f t="shared" si="11"/>
        <v>6321</v>
      </c>
      <c r="P61" s="168" t="s">
        <v>290</v>
      </c>
      <c r="Q61" s="147">
        <v>180</v>
      </c>
    </row>
    <row r="62" spans="1:17" ht="15.75">
      <c r="A62" s="573"/>
      <c r="B62" s="155" t="s">
        <v>138</v>
      </c>
      <c r="C62" s="89">
        <f t="shared" si="12"/>
        <v>1602.6</v>
      </c>
      <c r="D62" s="89">
        <f t="shared" si="1"/>
        <v>2136.8000000000002</v>
      </c>
      <c r="E62" s="89">
        <f t="shared" si="2"/>
        <v>2671</v>
      </c>
      <c r="F62" s="89">
        <f t="shared" si="3"/>
        <v>3205.2</v>
      </c>
      <c r="G62" s="89">
        <f t="shared" si="4"/>
        <v>3739.3999999999996</v>
      </c>
      <c r="H62" s="89">
        <f t="shared" si="5"/>
        <v>4273.6000000000004</v>
      </c>
      <c r="I62" s="89">
        <f t="shared" si="6"/>
        <v>4807.8</v>
      </c>
      <c r="J62" s="439">
        <v>5342</v>
      </c>
      <c r="K62" s="89">
        <f t="shared" si="7"/>
        <v>5876.2000000000007</v>
      </c>
      <c r="L62" s="89">
        <f t="shared" si="8"/>
        <v>6410.4</v>
      </c>
      <c r="M62" s="89">
        <f t="shared" si="9"/>
        <v>6944.6</v>
      </c>
      <c r="N62" s="87">
        <f t="shared" si="10"/>
        <v>7478.7999999999993</v>
      </c>
      <c r="O62" s="87">
        <f t="shared" si="11"/>
        <v>8013</v>
      </c>
      <c r="P62" s="146">
        <v>175</v>
      </c>
      <c r="Q62" s="147">
        <v>180</v>
      </c>
    </row>
    <row r="63" spans="1:17" ht="15.75">
      <c r="A63" s="573"/>
      <c r="B63" s="155" t="s">
        <v>139</v>
      </c>
      <c r="C63" s="89">
        <f t="shared" si="12"/>
        <v>1602.6</v>
      </c>
      <c r="D63" s="89">
        <f t="shared" si="1"/>
        <v>2136.8000000000002</v>
      </c>
      <c r="E63" s="89">
        <f t="shared" si="2"/>
        <v>2671</v>
      </c>
      <c r="F63" s="89">
        <f t="shared" si="3"/>
        <v>3205.2</v>
      </c>
      <c r="G63" s="89">
        <f t="shared" si="4"/>
        <v>3739.3999999999996</v>
      </c>
      <c r="H63" s="89">
        <f t="shared" si="5"/>
        <v>4273.6000000000004</v>
      </c>
      <c r="I63" s="89">
        <f t="shared" si="6"/>
        <v>4807.8</v>
      </c>
      <c r="J63" s="439">
        <v>5342</v>
      </c>
      <c r="K63" s="89">
        <f t="shared" si="7"/>
        <v>5876.2000000000007</v>
      </c>
      <c r="L63" s="89">
        <f t="shared" si="8"/>
        <v>6410.4</v>
      </c>
      <c r="M63" s="89">
        <f t="shared" si="9"/>
        <v>6944.6</v>
      </c>
      <c r="N63" s="87">
        <f t="shared" si="10"/>
        <v>7478.7999999999993</v>
      </c>
      <c r="O63" s="87">
        <f t="shared" si="11"/>
        <v>8013</v>
      </c>
      <c r="P63" s="146">
        <v>180</v>
      </c>
      <c r="Q63" s="147">
        <v>180</v>
      </c>
    </row>
    <row r="64" spans="1:17" ht="15.75">
      <c r="A64" s="573"/>
      <c r="B64" s="155" t="s">
        <v>140</v>
      </c>
      <c r="C64" s="89">
        <f t="shared" si="12"/>
        <v>1602.6</v>
      </c>
      <c r="D64" s="89">
        <f t="shared" si="1"/>
        <v>2136.8000000000002</v>
      </c>
      <c r="E64" s="89">
        <f t="shared" si="2"/>
        <v>2671</v>
      </c>
      <c r="F64" s="89">
        <f t="shared" si="3"/>
        <v>3205.2</v>
      </c>
      <c r="G64" s="89">
        <f t="shared" si="4"/>
        <v>3739.3999999999996</v>
      </c>
      <c r="H64" s="89">
        <f t="shared" si="5"/>
        <v>4273.6000000000004</v>
      </c>
      <c r="I64" s="89">
        <f t="shared" si="6"/>
        <v>4807.8</v>
      </c>
      <c r="J64" s="439">
        <v>5342</v>
      </c>
      <c r="K64" s="89">
        <f t="shared" si="7"/>
        <v>5876.2000000000007</v>
      </c>
      <c r="L64" s="59">
        <f t="shared" si="8"/>
        <v>6410.4</v>
      </c>
      <c r="M64" s="59">
        <f t="shared" si="9"/>
        <v>6944.6</v>
      </c>
      <c r="N64" s="63">
        <f t="shared" si="10"/>
        <v>7478.7999999999993</v>
      </c>
      <c r="O64" s="63">
        <f t="shared" si="11"/>
        <v>8013</v>
      </c>
      <c r="P64" s="148">
        <v>105</v>
      </c>
      <c r="Q64" s="149">
        <v>105</v>
      </c>
    </row>
    <row r="65" spans="1:18" ht="15.75">
      <c r="A65" s="573"/>
      <c r="B65" s="155" t="s">
        <v>308</v>
      </c>
      <c r="C65" s="89">
        <f t="shared" si="12"/>
        <v>1602.6</v>
      </c>
      <c r="D65" s="89">
        <f t="shared" si="1"/>
        <v>2136.8000000000002</v>
      </c>
      <c r="E65" s="89">
        <f t="shared" si="2"/>
        <v>2671</v>
      </c>
      <c r="F65" s="89">
        <f t="shared" si="3"/>
        <v>3205.2</v>
      </c>
      <c r="G65" s="89">
        <f t="shared" si="4"/>
        <v>3739.3999999999996</v>
      </c>
      <c r="H65" s="89">
        <f t="shared" si="5"/>
        <v>4273.6000000000004</v>
      </c>
      <c r="I65" s="89">
        <f t="shared" si="6"/>
        <v>4807.8</v>
      </c>
      <c r="J65" s="439">
        <v>5342</v>
      </c>
      <c r="K65" s="87"/>
      <c r="L65" s="88"/>
      <c r="M65" s="88"/>
      <c r="N65" s="88"/>
      <c r="O65" s="88"/>
      <c r="P65" s="148">
        <v>120</v>
      </c>
      <c r="Q65" s="149">
        <v>120</v>
      </c>
    </row>
    <row r="66" spans="1:18" ht="15.75">
      <c r="A66" s="573"/>
      <c r="B66" s="155" t="s">
        <v>141</v>
      </c>
      <c r="C66" s="89">
        <f t="shared" si="12"/>
        <v>1602.6</v>
      </c>
      <c r="D66" s="89">
        <f t="shared" si="1"/>
        <v>2136.8000000000002</v>
      </c>
      <c r="E66" s="89">
        <f t="shared" si="2"/>
        <v>2671</v>
      </c>
      <c r="F66" s="89">
        <f t="shared" si="3"/>
        <v>3205.2</v>
      </c>
      <c r="G66" s="89">
        <f t="shared" si="4"/>
        <v>3739.3999999999996</v>
      </c>
      <c r="H66" s="89">
        <f>J66*0.8</f>
        <v>4273.6000000000004</v>
      </c>
      <c r="I66" s="89">
        <f t="shared" si="6"/>
        <v>4807.8</v>
      </c>
      <c r="J66" s="439">
        <v>5342</v>
      </c>
      <c r="K66" s="89">
        <f t="shared" si="7"/>
        <v>5876.2000000000007</v>
      </c>
      <c r="L66" s="60">
        <f t="shared" si="8"/>
        <v>6410.4</v>
      </c>
      <c r="M66" s="60">
        <f t="shared" si="9"/>
        <v>6944.6</v>
      </c>
      <c r="N66" s="64">
        <f t="shared" si="10"/>
        <v>7478.7999999999993</v>
      </c>
      <c r="O66" s="64">
        <f t="shared" si="11"/>
        <v>8013</v>
      </c>
      <c r="P66" s="146">
        <v>175</v>
      </c>
      <c r="Q66" s="174" t="s">
        <v>309</v>
      </c>
    </row>
    <row r="67" spans="1:18" ht="15.75">
      <c r="A67" s="573"/>
      <c r="B67" s="155" t="s">
        <v>142</v>
      </c>
      <c r="C67" s="89">
        <f t="shared" si="12"/>
        <v>1602.6</v>
      </c>
      <c r="D67" s="89">
        <f t="shared" si="1"/>
        <v>2136.8000000000002</v>
      </c>
      <c r="E67" s="89">
        <f t="shared" si="2"/>
        <v>2671</v>
      </c>
      <c r="F67" s="89">
        <f t="shared" si="3"/>
        <v>3205.2</v>
      </c>
      <c r="G67" s="89">
        <f t="shared" si="4"/>
        <v>3739.3999999999996</v>
      </c>
      <c r="H67" s="89">
        <f t="shared" si="5"/>
        <v>4273.6000000000004</v>
      </c>
      <c r="I67" s="89">
        <f t="shared" si="6"/>
        <v>4807.8</v>
      </c>
      <c r="J67" s="439">
        <v>5342</v>
      </c>
      <c r="K67" s="89">
        <f t="shared" si="7"/>
        <v>5876.2000000000007</v>
      </c>
      <c r="L67" s="89">
        <f t="shared" si="8"/>
        <v>6410.4</v>
      </c>
      <c r="M67" s="89">
        <f t="shared" si="9"/>
        <v>6944.6</v>
      </c>
      <c r="N67" s="87">
        <f t="shared" si="10"/>
        <v>7478.7999999999993</v>
      </c>
      <c r="O67" s="87">
        <f t="shared" si="11"/>
        <v>8013</v>
      </c>
      <c r="P67" s="148">
        <v>150</v>
      </c>
      <c r="Q67" s="149">
        <v>150</v>
      </c>
    </row>
    <row r="68" spans="1:18" ht="15.75">
      <c r="A68" s="573"/>
      <c r="B68" s="155" t="s">
        <v>310</v>
      </c>
      <c r="C68" s="89">
        <f t="shared" si="12"/>
        <v>1602.6</v>
      </c>
      <c r="D68" s="89">
        <f t="shared" si="1"/>
        <v>2136.8000000000002</v>
      </c>
      <c r="E68" s="89">
        <f t="shared" si="2"/>
        <v>2671</v>
      </c>
      <c r="F68" s="89">
        <f t="shared" si="3"/>
        <v>3205.2</v>
      </c>
      <c r="G68" s="89">
        <f t="shared" si="4"/>
        <v>3739.3999999999996</v>
      </c>
      <c r="H68" s="89">
        <f t="shared" si="5"/>
        <v>4273.6000000000004</v>
      </c>
      <c r="I68" s="89">
        <f t="shared" si="6"/>
        <v>4807.8</v>
      </c>
      <c r="J68" s="439">
        <v>5342</v>
      </c>
      <c r="K68" s="89">
        <f t="shared" si="7"/>
        <v>5876.2000000000007</v>
      </c>
      <c r="L68" s="89">
        <f t="shared" si="8"/>
        <v>6410.4</v>
      </c>
      <c r="M68" s="89">
        <f t="shared" si="9"/>
        <v>6944.6</v>
      </c>
      <c r="N68" s="87">
        <f t="shared" si="10"/>
        <v>7478.7999999999993</v>
      </c>
      <c r="O68" s="87">
        <f t="shared" si="11"/>
        <v>8013</v>
      </c>
      <c r="P68" s="148">
        <v>150</v>
      </c>
      <c r="Q68" s="149">
        <v>150</v>
      </c>
    </row>
    <row r="69" spans="1:18" ht="31.5">
      <c r="A69" s="573"/>
      <c r="B69" s="155" t="s">
        <v>311</v>
      </c>
      <c r="C69" s="89">
        <f t="shared" si="12"/>
        <v>1264.2</v>
      </c>
      <c r="D69" s="89">
        <f t="shared" si="1"/>
        <v>1685.6000000000001</v>
      </c>
      <c r="E69" s="89">
        <f t="shared" si="2"/>
        <v>2107</v>
      </c>
      <c r="F69" s="89">
        <f t="shared" si="3"/>
        <v>2528.4</v>
      </c>
      <c r="G69" s="89">
        <f t="shared" si="4"/>
        <v>2949.7999999999997</v>
      </c>
      <c r="H69" s="89">
        <f t="shared" si="5"/>
        <v>3371.2000000000003</v>
      </c>
      <c r="I69" s="89">
        <f t="shared" si="6"/>
        <v>3792.6</v>
      </c>
      <c r="J69" s="439">
        <v>4214</v>
      </c>
      <c r="K69" s="89">
        <f t="shared" si="7"/>
        <v>4635.4000000000005</v>
      </c>
      <c r="L69" s="89">
        <f t="shared" si="8"/>
        <v>5056.8</v>
      </c>
      <c r="M69" s="89">
        <f t="shared" si="9"/>
        <v>5478.2</v>
      </c>
      <c r="N69" s="87">
        <f t="shared" si="10"/>
        <v>5899.5999999999995</v>
      </c>
      <c r="O69" s="87">
        <f t="shared" si="11"/>
        <v>6321</v>
      </c>
      <c r="P69" s="168" t="s">
        <v>290</v>
      </c>
      <c r="Q69" s="147">
        <v>150</v>
      </c>
    </row>
    <row r="70" spans="1:18" ht="31.5">
      <c r="A70" s="573"/>
      <c r="B70" s="155" t="s">
        <v>312</v>
      </c>
      <c r="C70" s="89">
        <f t="shared" si="12"/>
        <v>1264.2</v>
      </c>
      <c r="D70" s="89">
        <f t="shared" si="1"/>
        <v>1685.6000000000001</v>
      </c>
      <c r="E70" s="89">
        <f t="shared" si="2"/>
        <v>2107</v>
      </c>
      <c r="F70" s="89">
        <f t="shared" si="3"/>
        <v>2528.4</v>
      </c>
      <c r="G70" s="89">
        <f t="shared" si="4"/>
        <v>2949.7999999999997</v>
      </c>
      <c r="H70" s="89">
        <f t="shared" si="5"/>
        <v>3371.2000000000003</v>
      </c>
      <c r="I70" s="89">
        <f t="shared" si="6"/>
        <v>3792.6</v>
      </c>
      <c r="J70" s="439">
        <v>4214</v>
      </c>
      <c r="K70" s="89">
        <f t="shared" si="7"/>
        <v>4635.4000000000005</v>
      </c>
      <c r="L70" s="89">
        <f t="shared" si="8"/>
        <v>5056.8</v>
      </c>
      <c r="M70" s="89">
        <f t="shared" si="9"/>
        <v>5478.2</v>
      </c>
      <c r="N70" s="87">
        <f t="shared" si="10"/>
        <v>5899.5999999999995</v>
      </c>
      <c r="O70" s="87">
        <f t="shared" si="11"/>
        <v>6321</v>
      </c>
      <c r="P70" s="168" t="s">
        <v>290</v>
      </c>
      <c r="Q70" s="147">
        <v>180</v>
      </c>
    </row>
    <row r="71" spans="1:18" ht="15.75">
      <c r="A71" s="573"/>
      <c r="B71" s="155" t="s">
        <v>143</v>
      </c>
      <c r="C71" s="89">
        <f t="shared" si="12"/>
        <v>1602.6</v>
      </c>
      <c r="D71" s="89">
        <f t="shared" si="1"/>
        <v>2136.8000000000002</v>
      </c>
      <c r="E71" s="89">
        <f t="shared" si="2"/>
        <v>2671</v>
      </c>
      <c r="F71" s="89">
        <f t="shared" si="3"/>
        <v>3205.2</v>
      </c>
      <c r="G71" s="89">
        <f t="shared" si="4"/>
        <v>3739.3999999999996</v>
      </c>
      <c r="H71" s="89">
        <f t="shared" si="5"/>
        <v>4273.6000000000004</v>
      </c>
      <c r="I71" s="89">
        <f t="shared" si="6"/>
        <v>4807.8</v>
      </c>
      <c r="J71" s="439">
        <v>5342</v>
      </c>
      <c r="K71" s="89">
        <f t="shared" si="7"/>
        <v>5876.2000000000007</v>
      </c>
      <c r="L71" s="89">
        <f t="shared" si="8"/>
        <v>6410.4</v>
      </c>
      <c r="M71" s="89">
        <f t="shared" si="9"/>
        <v>6944.6</v>
      </c>
      <c r="N71" s="87">
        <f t="shared" si="10"/>
        <v>7478.7999999999993</v>
      </c>
      <c r="O71" s="87">
        <f t="shared" si="11"/>
        <v>8013</v>
      </c>
      <c r="P71" s="146">
        <v>180</v>
      </c>
      <c r="Q71" s="147">
        <v>180</v>
      </c>
    </row>
    <row r="72" spans="1:18" ht="15.75">
      <c r="A72" s="573"/>
      <c r="B72" s="155" t="s">
        <v>313</v>
      </c>
      <c r="C72" s="89">
        <f t="shared" si="12"/>
        <v>1602.6</v>
      </c>
      <c r="D72" s="89">
        <f t="shared" ref="D72:D88" si="26">J72*0.4</f>
        <v>2136.8000000000002</v>
      </c>
      <c r="E72" s="89">
        <f t="shared" ref="E72:E88" si="27">J72*0.5</f>
        <v>2671</v>
      </c>
      <c r="F72" s="89">
        <f t="shared" ref="F72:F88" si="28">J72*0.6</f>
        <v>3205.2</v>
      </c>
      <c r="G72" s="89">
        <f t="shared" ref="G72:G88" si="29">J72*0.7</f>
        <v>3739.3999999999996</v>
      </c>
      <c r="H72" s="89">
        <f t="shared" ref="H72:H88" si="30">J72*0.8</f>
        <v>4273.6000000000004</v>
      </c>
      <c r="I72" s="89">
        <f t="shared" ref="I72:I81" si="31">J72*0.9</f>
        <v>4807.8</v>
      </c>
      <c r="J72" s="439">
        <v>5342</v>
      </c>
      <c r="K72" s="89">
        <f t="shared" ref="K72:K88" si="32">J72*1.1</f>
        <v>5876.2000000000007</v>
      </c>
      <c r="L72" s="89">
        <f t="shared" ref="L72:L88" si="33">J72*1.2</f>
        <v>6410.4</v>
      </c>
      <c r="M72" s="89">
        <f t="shared" ref="M72:M88" si="34">J72*1.3</f>
        <v>6944.6</v>
      </c>
      <c r="N72" s="87">
        <f t="shared" ref="N72:N88" si="35">J72*1.4</f>
        <v>7478.7999999999993</v>
      </c>
      <c r="O72" s="87">
        <f t="shared" ref="O72:O88" si="36">J72*1.5</f>
        <v>8013</v>
      </c>
      <c r="P72" s="146">
        <v>150</v>
      </c>
      <c r="Q72" s="147">
        <v>150</v>
      </c>
    </row>
    <row r="73" spans="1:18" ht="31.5">
      <c r="A73" s="573"/>
      <c r="B73" s="155" t="s">
        <v>314</v>
      </c>
      <c r="C73" s="89">
        <f t="shared" si="12"/>
        <v>1264.2</v>
      </c>
      <c r="D73" s="89">
        <f t="shared" si="26"/>
        <v>1685.6000000000001</v>
      </c>
      <c r="E73" s="89">
        <f t="shared" si="27"/>
        <v>2107</v>
      </c>
      <c r="F73" s="89">
        <f t="shared" si="28"/>
        <v>2528.4</v>
      </c>
      <c r="G73" s="89">
        <f t="shared" si="29"/>
        <v>2949.7999999999997</v>
      </c>
      <c r="H73" s="89">
        <f t="shared" si="30"/>
        <v>3371.2000000000003</v>
      </c>
      <c r="I73" s="89">
        <f t="shared" si="31"/>
        <v>3792.6</v>
      </c>
      <c r="J73" s="439">
        <v>4214</v>
      </c>
      <c r="K73" s="89">
        <f t="shared" si="32"/>
        <v>4635.4000000000005</v>
      </c>
      <c r="L73" s="59">
        <f t="shared" si="33"/>
        <v>5056.8</v>
      </c>
      <c r="M73" s="59">
        <f t="shared" si="34"/>
        <v>5478.2</v>
      </c>
      <c r="N73" s="63">
        <f t="shared" si="35"/>
        <v>5899.5999999999995</v>
      </c>
      <c r="O73" s="63">
        <f t="shared" si="36"/>
        <v>6321</v>
      </c>
      <c r="P73" s="148" t="s">
        <v>290</v>
      </c>
      <c r="Q73" s="149">
        <v>100</v>
      </c>
    </row>
    <row r="74" spans="1:18" ht="16.5" thickBot="1">
      <c r="A74" s="570"/>
      <c r="B74" s="163" t="s">
        <v>315</v>
      </c>
      <c r="C74" s="240">
        <f t="shared" si="12"/>
        <v>1602.6</v>
      </c>
      <c r="D74" s="240">
        <f t="shared" si="26"/>
        <v>2136.8000000000002</v>
      </c>
      <c r="E74" s="240">
        <f t="shared" si="27"/>
        <v>2671</v>
      </c>
      <c r="F74" s="240">
        <f t="shared" si="28"/>
        <v>3205.2</v>
      </c>
      <c r="G74" s="240">
        <f t="shared" si="29"/>
        <v>3739.3999999999996</v>
      </c>
      <c r="H74" s="240">
        <f t="shared" si="30"/>
        <v>4273.6000000000004</v>
      </c>
      <c r="I74" s="240">
        <f t="shared" si="31"/>
        <v>4807.8</v>
      </c>
      <c r="J74" s="439">
        <v>5342</v>
      </c>
      <c r="K74" s="240">
        <f t="shared" si="32"/>
        <v>5876.2000000000007</v>
      </c>
      <c r="L74" s="240">
        <f t="shared" si="33"/>
        <v>6410.4</v>
      </c>
      <c r="M74" s="240">
        <f t="shared" si="34"/>
        <v>6944.6</v>
      </c>
      <c r="N74" s="248">
        <f t="shared" si="35"/>
        <v>7478.7999999999993</v>
      </c>
      <c r="O74" s="248">
        <f t="shared" si="36"/>
        <v>8013</v>
      </c>
      <c r="P74" s="172">
        <v>120</v>
      </c>
      <c r="Q74" s="173">
        <v>120</v>
      </c>
    </row>
    <row r="75" spans="1:18" ht="15.75">
      <c r="A75" s="569">
        <v>6</v>
      </c>
      <c r="B75" s="177" t="s">
        <v>316</v>
      </c>
      <c r="C75" s="246">
        <f t="shared" si="12"/>
        <v>1845</v>
      </c>
      <c r="D75" s="246">
        <f t="shared" si="26"/>
        <v>2460</v>
      </c>
      <c r="E75" s="246">
        <f t="shared" si="27"/>
        <v>3075</v>
      </c>
      <c r="F75" s="246">
        <f t="shared" si="28"/>
        <v>3690</v>
      </c>
      <c r="G75" s="246">
        <f t="shared" si="29"/>
        <v>4305</v>
      </c>
      <c r="H75" s="246">
        <f t="shared" si="30"/>
        <v>4920</v>
      </c>
      <c r="I75" s="246">
        <f t="shared" si="31"/>
        <v>5535</v>
      </c>
      <c r="J75" s="439">
        <v>6150</v>
      </c>
      <c r="K75" s="246">
        <f t="shared" si="32"/>
        <v>6765.0000000000009</v>
      </c>
      <c r="L75" s="246">
        <f t="shared" si="33"/>
        <v>7380</v>
      </c>
      <c r="M75" s="246">
        <f t="shared" si="34"/>
        <v>7995</v>
      </c>
      <c r="N75" s="247">
        <f t="shared" si="35"/>
        <v>8610</v>
      </c>
      <c r="O75" s="247">
        <f t="shared" si="36"/>
        <v>9225</v>
      </c>
      <c r="P75" s="178">
        <v>190</v>
      </c>
      <c r="Q75" s="179">
        <v>190</v>
      </c>
    </row>
    <row r="76" spans="1:18" ht="15.75">
      <c r="A76" s="573"/>
      <c r="B76" s="155" t="s">
        <v>144</v>
      </c>
      <c r="C76" s="89">
        <f t="shared" si="12"/>
        <v>1845</v>
      </c>
      <c r="D76" s="89">
        <f t="shared" si="26"/>
        <v>2460</v>
      </c>
      <c r="E76" s="89">
        <f t="shared" si="27"/>
        <v>3075</v>
      </c>
      <c r="F76" s="89">
        <f t="shared" si="28"/>
        <v>3690</v>
      </c>
      <c r="G76" s="89">
        <f t="shared" si="29"/>
        <v>4305</v>
      </c>
      <c r="H76" s="89">
        <f t="shared" si="30"/>
        <v>4920</v>
      </c>
      <c r="I76" s="89">
        <f t="shared" si="31"/>
        <v>5535</v>
      </c>
      <c r="J76" s="439">
        <v>6150</v>
      </c>
      <c r="K76" s="89">
        <f t="shared" si="32"/>
        <v>6765.0000000000009</v>
      </c>
      <c r="L76" s="89">
        <f t="shared" si="33"/>
        <v>7380</v>
      </c>
      <c r="M76" s="89">
        <f t="shared" si="34"/>
        <v>7995</v>
      </c>
      <c r="N76" s="87">
        <f t="shared" si="35"/>
        <v>8610</v>
      </c>
      <c r="O76" s="87">
        <f t="shared" si="36"/>
        <v>9225</v>
      </c>
      <c r="P76" s="148">
        <v>150</v>
      </c>
      <c r="Q76" s="149">
        <v>150</v>
      </c>
    </row>
    <row r="77" spans="1:18" ht="15.75">
      <c r="A77" s="573"/>
      <c r="B77" s="155" t="s">
        <v>145</v>
      </c>
      <c r="C77" s="89">
        <f t="shared" si="12"/>
        <v>1845</v>
      </c>
      <c r="D77" s="89">
        <f t="shared" si="26"/>
        <v>2460</v>
      </c>
      <c r="E77" s="89">
        <f t="shared" si="27"/>
        <v>3075</v>
      </c>
      <c r="F77" s="89">
        <f t="shared" si="28"/>
        <v>3690</v>
      </c>
      <c r="G77" s="89">
        <f t="shared" si="29"/>
        <v>4305</v>
      </c>
      <c r="H77" s="89">
        <f t="shared" si="30"/>
        <v>4920</v>
      </c>
      <c r="I77" s="89">
        <f t="shared" si="31"/>
        <v>5535</v>
      </c>
      <c r="J77" s="439">
        <v>6150</v>
      </c>
      <c r="K77" s="89">
        <f t="shared" si="32"/>
        <v>6765.0000000000009</v>
      </c>
      <c r="L77" s="89">
        <f t="shared" si="33"/>
        <v>7380</v>
      </c>
      <c r="M77" s="89">
        <f t="shared" si="34"/>
        <v>7995</v>
      </c>
      <c r="N77" s="87">
        <f t="shared" si="35"/>
        <v>8610</v>
      </c>
      <c r="O77" s="87">
        <f t="shared" si="36"/>
        <v>9225</v>
      </c>
      <c r="P77" s="148">
        <v>150</v>
      </c>
      <c r="Q77" s="149">
        <v>150</v>
      </c>
    </row>
    <row r="78" spans="1:18" ht="15.75">
      <c r="A78" s="573"/>
      <c r="B78" s="155" t="s">
        <v>317</v>
      </c>
      <c r="C78" s="89">
        <f t="shared" si="12"/>
        <v>1845</v>
      </c>
      <c r="D78" s="89">
        <f t="shared" si="26"/>
        <v>2460</v>
      </c>
      <c r="E78" s="89">
        <f t="shared" si="27"/>
        <v>3075</v>
      </c>
      <c r="F78" s="89">
        <f t="shared" si="28"/>
        <v>3690</v>
      </c>
      <c r="G78" s="89">
        <f t="shared" si="29"/>
        <v>4305</v>
      </c>
      <c r="H78" s="89">
        <f t="shared" si="30"/>
        <v>4920</v>
      </c>
      <c r="I78" s="89">
        <f t="shared" si="31"/>
        <v>5535</v>
      </c>
      <c r="J78" s="439">
        <v>6150</v>
      </c>
      <c r="K78" s="89">
        <f t="shared" si="32"/>
        <v>6765.0000000000009</v>
      </c>
      <c r="L78" s="89">
        <f t="shared" si="33"/>
        <v>7380</v>
      </c>
      <c r="M78" s="89">
        <f t="shared" si="34"/>
        <v>7995</v>
      </c>
      <c r="N78" s="87">
        <f t="shared" si="35"/>
        <v>8610</v>
      </c>
      <c r="O78" s="87">
        <f t="shared" si="36"/>
        <v>9225</v>
      </c>
      <c r="P78" s="148">
        <v>150</v>
      </c>
      <c r="Q78" s="149">
        <v>150</v>
      </c>
    </row>
    <row r="79" spans="1:18" ht="15.75">
      <c r="A79" s="573"/>
      <c r="B79" s="180" t="s">
        <v>318</v>
      </c>
      <c r="C79" s="89">
        <f t="shared" si="12"/>
        <v>1845</v>
      </c>
      <c r="D79" s="89">
        <f t="shared" si="26"/>
        <v>2460</v>
      </c>
      <c r="E79" s="89">
        <f t="shared" si="27"/>
        <v>3075</v>
      </c>
      <c r="F79" s="89">
        <f t="shared" si="28"/>
        <v>3690</v>
      </c>
      <c r="G79" s="89">
        <f t="shared" si="29"/>
        <v>4305</v>
      </c>
      <c r="H79" s="89">
        <f t="shared" si="30"/>
        <v>4920</v>
      </c>
      <c r="I79" s="89">
        <f t="shared" si="31"/>
        <v>5535</v>
      </c>
      <c r="J79" s="439">
        <v>6150</v>
      </c>
      <c r="K79" s="89">
        <f t="shared" si="32"/>
        <v>6765.0000000000009</v>
      </c>
      <c r="L79" s="89">
        <f t="shared" si="33"/>
        <v>7380</v>
      </c>
      <c r="M79" s="89">
        <f t="shared" si="34"/>
        <v>7995</v>
      </c>
      <c r="N79" s="87">
        <f t="shared" si="35"/>
        <v>8610</v>
      </c>
      <c r="O79" s="87">
        <f t="shared" si="36"/>
        <v>9225</v>
      </c>
      <c r="P79" s="148">
        <v>200</v>
      </c>
      <c r="Q79" s="149">
        <v>200</v>
      </c>
    </row>
    <row r="80" spans="1:18" ht="15.75">
      <c r="A80" s="573"/>
      <c r="B80" s="155" t="s">
        <v>146</v>
      </c>
      <c r="C80" s="89">
        <f t="shared" si="12"/>
        <v>1845</v>
      </c>
      <c r="D80" s="89">
        <f t="shared" si="26"/>
        <v>2460</v>
      </c>
      <c r="E80" s="89">
        <f t="shared" si="27"/>
        <v>3075</v>
      </c>
      <c r="F80" s="89">
        <f t="shared" si="28"/>
        <v>3690</v>
      </c>
      <c r="G80" s="89">
        <f t="shared" si="29"/>
        <v>4305</v>
      </c>
      <c r="H80" s="89">
        <f t="shared" si="30"/>
        <v>4920</v>
      </c>
      <c r="I80" s="89">
        <f t="shared" si="31"/>
        <v>5535</v>
      </c>
      <c r="J80" s="439">
        <v>6150</v>
      </c>
      <c r="K80" s="89">
        <f t="shared" si="32"/>
        <v>6765.0000000000009</v>
      </c>
      <c r="L80" s="89">
        <f t="shared" si="33"/>
        <v>7380</v>
      </c>
      <c r="M80" s="89">
        <f t="shared" si="34"/>
        <v>7995</v>
      </c>
      <c r="N80" s="87">
        <f t="shared" si="35"/>
        <v>8610</v>
      </c>
      <c r="O80" s="87">
        <f t="shared" si="36"/>
        <v>9225</v>
      </c>
      <c r="P80" s="148">
        <v>150</v>
      </c>
      <c r="Q80" s="149">
        <v>150</v>
      </c>
      <c r="R80" s="83"/>
    </row>
    <row r="81" spans="1:18" ht="32.25" thickBot="1">
      <c r="A81" s="570"/>
      <c r="B81" s="163" t="s">
        <v>379</v>
      </c>
      <c r="C81" s="240">
        <f t="shared" si="12"/>
        <v>1458.3</v>
      </c>
      <c r="D81" s="240">
        <f t="shared" si="26"/>
        <v>1944.4</v>
      </c>
      <c r="E81" s="240">
        <f t="shared" si="27"/>
        <v>2430.5</v>
      </c>
      <c r="F81" s="240">
        <f t="shared" si="28"/>
        <v>2916.6</v>
      </c>
      <c r="G81" s="240">
        <f t="shared" si="29"/>
        <v>3402.7</v>
      </c>
      <c r="H81" s="240">
        <f t="shared" si="30"/>
        <v>3888.8</v>
      </c>
      <c r="I81" s="240">
        <f t="shared" si="31"/>
        <v>4374.9000000000005</v>
      </c>
      <c r="J81" s="439">
        <v>4861</v>
      </c>
      <c r="K81" s="240">
        <f t="shared" si="32"/>
        <v>5347.1</v>
      </c>
      <c r="L81" s="254">
        <f t="shared" si="33"/>
        <v>5833.2</v>
      </c>
      <c r="M81" s="254">
        <f t="shared" si="34"/>
        <v>6319.3</v>
      </c>
      <c r="N81" s="255">
        <f t="shared" si="35"/>
        <v>6805.4</v>
      </c>
      <c r="O81" s="255">
        <f t="shared" si="36"/>
        <v>7291.5</v>
      </c>
      <c r="P81" s="172" t="s">
        <v>65</v>
      </c>
      <c r="Q81" s="165">
        <v>180</v>
      </c>
      <c r="R81" s="83"/>
    </row>
    <row r="82" spans="1:18" ht="31.5">
      <c r="A82" s="569">
        <v>7</v>
      </c>
      <c r="B82" s="177" t="s">
        <v>147</v>
      </c>
      <c r="C82" s="246">
        <f t="shared" si="12"/>
        <v>1723.2</v>
      </c>
      <c r="D82" s="246">
        <f t="shared" si="26"/>
        <v>2297.6</v>
      </c>
      <c r="E82" s="246">
        <f t="shared" si="27"/>
        <v>2872</v>
      </c>
      <c r="F82" s="246">
        <f t="shared" si="28"/>
        <v>3446.4</v>
      </c>
      <c r="G82" s="246">
        <f t="shared" si="29"/>
        <v>4020.7999999999997</v>
      </c>
      <c r="H82" s="246">
        <f t="shared" si="30"/>
        <v>4595.2</v>
      </c>
      <c r="I82" s="246">
        <f>J82*0.9</f>
        <v>5169.6000000000004</v>
      </c>
      <c r="J82" s="439">
        <v>5744</v>
      </c>
      <c r="K82" s="246">
        <f t="shared" si="32"/>
        <v>6318.4000000000005</v>
      </c>
      <c r="L82" s="246">
        <f t="shared" si="33"/>
        <v>6892.8</v>
      </c>
      <c r="M82" s="246">
        <f t="shared" si="34"/>
        <v>7467.2</v>
      </c>
      <c r="N82" s="246">
        <f t="shared" si="35"/>
        <v>8041.5999999999995</v>
      </c>
      <c r="O82" s="247">
        <f t="shared" si="36"/>
        <v>8616</v>
      </c>
      <c r="P82" s="166" t="s">
        <v>290</v>
      </c>
      <c r="Q82" s="167">
        <v>220</v>
      </c>
      <c r="R82" s="83"/>
    </row>
    <row r="83" spans="1:18" ht="31.5">
      <c r="A83" s="573"/>
      <c r="B83" s="180" t="s">
        <v>148</v>
      </c>
      <c r="C83" s="89">
        <f t="shared" ref="C83:C88" si="37">J83*0.3</f>
        <v>1723.2</v>
      </c>
      <c r="D83" s="89">
        <f t="shared" si="26"/>
        <v>2297.6</v>
      </c>
      <c r="E83" s="89">
        <f t="shared" si="27"/>
        <v>2872</v>
      </c>
      <c r="F83" s="89">
        <f t="shared" si="28"/>
        <v>3446.4</v>
      </c>
      <c r="G83" s="89">
        <f t="shared" si="29"/>
        <v>4020.7999999999997</v>
      </c>
      <c r="H83" s="89">
        <f t="shared" si="30"/>
        <v>4595.2</v>
      </c>
      <c r="I83" s="89">
        <f t="shared" ref="I83:I88" si="38">J83*0.9</f>
        <v>5169.6000000000004</v>
      </c>
      <c r="J83" s="439">
        <v>5744</v>
      </c>
      <c r="K83" s="89">
        <f t="shared" si="32"/>
        <v>6318.4000000000005</v>
      </c>
      <c r="L83" s="89">
        <f t="shared" si="33"/>
        <v>6892.8</v>
      </c>
      <c r="M83" s="89">
        <f t="shared" si="34"/>
        <v>7467.2</v>
      </c>
      <c r="N83" s="89">
        <f t="shared" si="35"/>
        <v>8041.5999999999995</v>
      </c>
      <c r="O83" s="87">
        <f t="shared" si="36"/>
        <v>8616</v>
      </c>
      <c r="P83" s="148" t="s">
        <v>290</v>
      </c>
      <c r="Q83" s="149">
        <v>220</v>
      </c>
      <c r="R83" s="83"/>
    </row>
    <row r="84" spans="1:18" ht="15.75">
      <c r="A84" s="573"/>
      <c r="B84" s="180" t="s">
        <v>149</v>
      </c>
      <c r="C84" s="89">
        <f t="shared" si="37"/>
        <v>2176.7999999999997</v>
      </c>
      <c r="D84" s="89">
        <f t="shared" si="26"/>
        <v>2902.4</v>
      </c>
      <c r="E84" s="89">
        <f t="shared" si="27"/>
        <v>3628</v>
      </c>
      <c r="F84" s="89">
        <f t="shared" si="28"/>
        <v>4353.5999999999995</v>
      </c>
      <c r="G84" s="89">
        <f t="shared" si="29"/>
        <v>5079.2</v>
      </c>
      <c r="H84" s="89">
        <f t="shared" si="30"/>
        <v>5804.8</v>
      </c>
      <c r="I84" s="89">
        <f t="shared" si="38"/>
        <v>6530.4000000000005</v>
      </c>
      <c r="J84" s="439">
        <v>7256</v>
      </c>
      <c r="K84" s="89">
        <f t="shared" si="32"/>
        <v>7981.6</v>
      </c>
      <c r="L84" s="89">
        <f t="shared" si="33"/>
        <v>8707.1999999999989</v>
      </c>
      <c r="M84" s="89">
        <f t="shared" si="34"/>
        <v>9432.8000000000011</v>
      </c>
      <c r="N84" s="89">
        <f t="shared" si="35"/>
        <v>10158.4</v>
      </c>
      <c r="O84" s="87">
        <f t="shared" si="36"/>
        <v>10884</v>
      </c>
      <c r="P84" s="148">
        <v>210</v>
      </c>
      <c r="Q84" s="149">
        <v>210</v>
      </c>
      <c r="R84" s="83"/>
    </row>
    <row r="85" spans="1:18" ht="31.5">
      <c r="A85" s="573"/>
      <c r="B85" s="180" t="s">
        <v>319</v>
      </c>
      <c r="C85" s="89">
        <f t="shared" si="37"/>
        <v>1723.2</v>
      </c>
      <c r="D85" s="89">
        <f t="shared" si="26"/>
        <v>2297.6</v>
      </c>
      <c r="E85" s="89">
        <f t="shared" si="27"/>
        <v>2872</v>
      </c>
      <c r="F85" s="89">
        <f t="shared" si="28"/>
        <v>3446.4</v>
      </c>
      <c r="G85" s="89">
        <f t="shared" si="29"/>
        <v>4020.7999999999997</v>
      </c>
      <c r="H85" s="89">
        <f t="shared" si="30"/>
        <v>4595.2</v>
      </c>
      <c r="I85" s="89">
        <f t="shared" si="38"/>
        <v>5169.6000000000004</v>
      </c>
      <c r="J85" s="439">
        <v>5744</v>
      </c>
      <c r="K85" s="89">
        <f t="shared" si="32"/>
        <v>6318.4000000000005</v>
      </c>
      <c r="L85" s="89">
        <f t="shared" si="33"/>
        <v>6892.8</v>
      </c>
      <c r="M85" s="89">
        <f t="shared" si="34"/>
        <v>7467.2</v>
      </c>
      <c r="N85" s="89">
        <f t="shared" si="35"/>
        <v>8041.5999999999995</v>
      </c>
      <c r="O85" s="87">
        <f t="shared" si="36"/>
        <v>8616</v>
      </c>
      <c r="P85" s="148" t="s">
        <v>290</v>
      </c>
      <c r="Q85" s="149">
        <v>220</v>
      </c>
      <c r="R85" s="83"/>
    </row>
    <row r="86" spans="1:18" ht="32.25" thickBot="1">
      <c r="A86" s="570"/>
      <c r="B86" s="183" t="s">
        <v>320</v>
      </c>
      <c r="C86" s="240">
        <f t="shared" si="37"/>
        <v>1723.2</v>
      </c>
      <c r="D86" s="240">
        <f t="shared" si="26"/>
        <v>2297.6</v>
      </c>
      <c r="E86" s="240">
        <f t="shared" si="27"/>
        <v>2872</v>
      </c>
      <c r="F86" s="240">
        <f t="shared" si="28"/>
        <v>3446.4</v>
      </c>
      <c r="G86" s="240">
        <f t="shared" si="29"/>
        <v>4020.7999999999997</v>
      </c>
      <c r="H86" s="240">
        <f t="shared" si="30"/>
        <v>4595.2</v>
      </c>
      <c r="I86" s="240">
        <f t="shared" si="38"/>
        <v>5169.6000000000004</v>
      </c>
      <c r="J86" s="439">
        <v>5744</v>
      </c>
      <c r="K86" s="240">
        <f t="shared" si="32"/>
        <v>6318.4000000000005</v>
      </c>
      <c r="L86" s="240">
        <f t="shared" si="33"/>
        <v>6892.8</v>
      </c>
      <c r="M86" s="240">
        <f t="shared" si="34"/>
        <v>7467.2</v>
      </c>
      <c r="N86" s="240">
        <f t="shared" si="35"/>
        <v>8041.5999999999995</v>
      </c>
      <c r="O86" s="248">
        <f t="shared" si="36"/>
        <v>8616</v>
      </c>
      <c r="P86" s="172" t="s">
        <v>290</v>
      </c>
      <c r="Q86" s="173">
        <v>210</v>
      </c>
      <c r="R86" s="83"/>
    </row>
    <row r="87" spans="1:18" ht="31.5">
      <c r="A87" s="569">
        <v>8</v>
      </c>
      <c r="B87" s="177" t="s">
        <v>150</v>
      </c>
      <c r="C87" s="246">
        <f t="shared" si="37"/>
        <v>2049.9</v>
      </c>
      <c r="D87" s="246">
        <f t="shared" si="26"/>
        <v>2733.2000000000003</v>
      </c>
      <c r="E87" s="246">
        <f t="shared" si="27"/>
        <v>3416.5</v>
      </c>
      <c r="F87" s="246">
        <f t="shared" si="28"/>
        <v>4099.8</v>
      </c>
      <c r="G87" s="246">
        <f t="shared" si="29"/>
        <v>4783.0999999999995</v>
      </c>
      <c r="H87" s="246">
        <f t="shared" si="30"/>
        <v>5466.4000000000005</v>
      </c>
      <c r="I87" s="246">
        <f t="shared" si="38"/>
        <v>6149.7</v>
      </c>
      <c r="J87" s="439">
        <v>6833</v>
      </c>
      <c r="K87" s="246">
        <f t="shared" si="32"/>
        <v>7516.3</v>
      </c>
      <c r="L87" s="246">
        <f t="shared" si="33"/>
        <v>8199.6</v>
      </c>
      <c r="M87" s="246">
        <f t="shared" si="34"/>
        <v>8882.9</v>
      </c>
      <c r="N87" s="246">
        <f t="shared" si="35"/>
        <v>9566.1999999999989</v>
      </c>
      <c r="O87" s="247">
        <f t="shared" si="36"/>
        <v>10249.5</v>
      </c>
      <c r="P87" s="166" t="s">
        <v>290</v>
      </c>
      <c r="Q87" s="167">
        <v>190</v>
      </c>
      <c r="R87" s="83"/>
    </row>
    <row r="88" spans="1:18" ht="32.25" thickBot="1">
      <c r="A88" s="570"/>
      <c r="B88" s="183" t="s">
        <v>321</v>
      </c>
      <c r="C88" s="240">
        <f t="shared" si="37"/>
        <v>2049.9</v>
      </c>
      <c r="D88" s="240">
        <f t="shared" si="26"/>
        <v>2733.2000000000003</v>
      </c>
      <c r="E88" s="240">
        <f t="shared" si="27"/>
        <v>3416.5</v>
      </c>
      <c r="F88" s="240">
        <f t="shared" si="28"/>
        <v>4099.8</v>
      </c>
      <c r="G88" s="240">
        <f t="shared" si="29"/>
        <v>4783.0999999999995</v>
      </c>
      <c r="H88" s="240">
        <f t="shared" si="30"/>
        <v>5466.4000000000005</v>
      </c>
      <c r="I88" s="240">
        <f t="shared" si="38"/>
        <v>6149.7</v>
      </c>
      <c r="J88" s="439">
        <v>6833</v>
      </c>
      <c r="K88" s="240">
        <f t="shared" si="32"/>
        <v>7516.3</v>
      </c>
      <c r="L88" s="240">
        <f t="shared" si="33"/>
        <v>8199.6</v>
      </c>
      <c r="M88" s="240">
        <f t="shared" si="34"/>
        <v>8882.9</v>
      </c>
      <c r="N88" s="240">
        <f t="shared" si="35"/>
        <v>9566.1999999999989</v>
      </c>
      <c r="O88" s="248">
        <f t="shared" si="36"/>
        <v>10249.5</v>
      </c>
      <c r="P88" s="172" t="s">
        <v>290</v>
      </c>
      <c r="Q88" s="173">
        <v>190</v>
      </c>
      <c r="R88" s="83"/>
    </row>
    <row r="89" spans="1:18" ht="15.75" thickBo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</row>
    <row r="90" spans="1:18" ht="21">
      <c r="A90" s="83"/>
      <c r="B90" s="184" t="s">
        <v>322</v>
      </c>
      <c r="C90" s="185"/>
      <c r="D90" s="186"/>
      <c r="E90" s="186"/>
      <c r="F90" s="186"/>
      <c r="G90" s="186"/>
      <c r="H90" s="186"/>
      <c r="I90" s="187"/>
      <c r="J90" s="187"/>
      <c r="K90" s="188"/>
      <c r="L90" s="187"/>
      <c r="M90" s="187"/>
      <c r="N90" s="187"/>
      <c r="O90" s="187"/>
      <c r="P90" s="187"/>
      <c r="Q90" s="189"/>
      <c r="R90" s="83"/>
    </row>
    <row r="91" spans="1:18" ht="18.75">
      <c r="A91" s="83"/>
      <c r="B91" s="190" t="s">
        <v>323</v>
      </c>
      <c r="C91" s="191"/>
      <c r="D91" s="192"/>
      <c r="E91" s="192"/>
      <c r="F91" s="192"/>
      <c r="G91" s="192"/>
      <c r="H91" s="84"/>
      <c r="I91" s="192" t="s">
        <v>324</v>
      </c>
      <c r="J91" s="193"/>
      <c r="K91" s="193"/>
      <c r="L91" s="193"/>
      <c r="M91" s="193"/>
      <c r="N91" s="193"/>
      <c r="O91" s="193"/>
      <c r="P91" s="84"/>
      <c r="Q91" s="194"/>
      <c r="R91" s="83"/>
    </row>
    <row r="92" spans="1:18" ht="15.75" thickBot="1">
      <c r="A92" s="83"/>
      <c r="B92" s="195" t="s">
        <v>325</v>
      </c>
      <c r="C92" s="196"/>
      <c r="D92" s="197"/>
      <c r="E92" s="197"/>
      <c r="F92" s="197"/>
      <c r="G92" s="197"/>
      <c r="H92" s="197"/>
      <c r="I92" s="198"/>
      <c r="J92" s="198"/>
      <c r="K92" s="198"/>
      <c r="L92" s="198"/>
      <c r="M92" s="198"/>
      <c r="N92" s="198"/>
      <c r="O92" s="198"/>
      <c r="P92" s="198"/>
      <c r="Q92" s="199"/>
      <c r="R92" s="83"/>
    </row>
    <row r="93" spans="1:18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</row>
    <row r="94" spans="1:18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</row>
    <row r="95" spans="1:18">
      <c r="A95" s="12" t="s">
        <v>6</v>
      </c>
      <c r="B95" s="12"/>
      <c r="C95" s="12"/>
      <c r="D95" s="13"/>
      <c r="E95" s="13"/>
      <c r="F95" s="13"/>
      <c r="G95" s="1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</row>
    <row r="96" spans="1:18">
      <c r="A96" s="12" t="s">
        <v>7</v>
      </c>
      <c r="B96" s="12"/>
      <c r="C96" s="12"/>
      <c r="D96" s="13"/>
      <c r="E96" s="13"/>
      <c r="F96" s="13"/>
      <c r="G96" s="1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</row>
    <row r="97" spans="1:18">
      <c r="A97" s="12" t="s">
        <v>16</v>
      </c>
      <c r="B97" s="13"/>
      <c r="C97" s="13"/>
      <c r="D97" s="13"/>
      <c r="E97" s="13"/>
      <c r="F97" s="13"/>
      <c r="G97" s="1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</row>
    <row r="98" spans="1:18">
      <c r="A98" s="14" t="s">
        <v>17</v>
      </c>
      <c r="B98" s="14"/>
      <c r="C98" s="14"/>
      <c r="D98" s="14"/>
      <c r="E98" s="14"/>
      <c r="F98" s="12"/>
      <c r="G98" s="15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</row>
    <row r="99" spans="1:18">
      <c r="A99" s="12" t="s">
        <v>10</v>
      </c>
      <c r="B99" s="13"/>
      <c r="C99" s="13"/>
      <c r="D99" s="13"/>
      <c r="E99" s="13"/>
      <c r="F99" s="13"/>
      <c r="G99" s="1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</row>
    <row r="100" spans="1:18">
      <c r="A100" s="73" t="s">
        <v>18</v>
      </c>
      <c r="B100" s="73"/>
      <c r="C100" s="73"/>
      <c r="D100" s="73"/>
      <c r="E100" s="73"/>
      <c r="F100" s="73"/>
      <c r="G100" s="1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</row>
    <row r="101" spans="1:18" s="366" customFormat="1">
      <c r="A101" s="73"/>
      <c r="B101" s="73"/>
      <c r="C101" s="73"/>
      <c r="D101" s="73"/>
      <c r="E101" s="73"/>
      <c r="F101" s="73"/>
      <c r="G101" s="13"/>
    </row>
    <row r="102" spans="1:18">
      <c r="A102" s="72" t="s">
        <v>19</v>
      </c>
      <c r="B102" s="72"/>
      <c r="C102" s="72"/>
      <c r="D102" s="72"/>
      <c r="E102" s="72"/>
      <c r="F102" s="72"/>
      <c r="G102" s="1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</row>
    <row r="103" spans="1:18">
      <c r="A103" s="72" t="s">
        <v>20</v>
      </c>
      <c r="B103" s="72"/>
      <c r="C103" s="72"/>
      <c r="D103" s="72"/>
      <c r="E103" s="72"/>
      <c r="F103" s="72"/>
      <c r="G103" s="17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</row>
    <row r="104" spans="1:18" ht="15.75">
      <c r="A104" s="68" t="s">
        <v>151</v>
      </c>
      <c r="B104" s="69"/>
      <c r="C104" s="70"/>
      <c r="D104" s="3"/>
      <c r="E104" s="72"/>
      <c r="F104" s="72"/>
      <c r="G104" s="72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</row>
    <row r="105" spans="1:18">
      <c r="A105" s="71" t="s">
        <v>152</v>
      </c>
      <c r="B105" s="69"/>
      <c r="C105" s="70"/>
      <c r="D105" s="83"/>
      <c r="E105" s="84"/>
      <c r="F105" s="84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</row>
    <row r="106" spans="1:18">
      <c r="A106" s="71" t="s">
        <v>153</v>
      </c>
      <c r="B106" s="69"/>
      <c r="C106" s="70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</row>
    <row r="107" spans="1:18">
      <c r="A107" s="83"/>
      <c r="B107" s="83"/>
      <c r="C107" s="83"/>
      <c r="D107" s="83"/>
      <c r="E107" s="83"/>
      <c r="F107" s="83"/>
      <c r="G107" s="83"/>
    </row>
    <row r="108" spans="1:18" ht="15.75">
      <c r="A108" s="18" t="s">
        <v>15</v>
      </c>
      <c r="B108" s="83"/>
      <c r="C108" s="83"/>
      <c r="D108" s="83"/>
      <c r="E108" s="83"/>
      <c r="F108" s="83"/>
      <c r="G108" s="83"/>
    </row>
  </sheetData>
  <mergeCells count="35">
    <mergeCell ref="A82:A86"/>
    <mergeCell ref="A87:A88"/>
    <mergeCell ref="B44:B45"/>
    <mergeCell ref="C44:O44"/>
    <mergeCell ref="P44:Q44"/>
    <mergeCell ref="A46:A58"/>
    <mergeCell ref="B55:B56"/>
    <mergeCell ref="P55:P56"/>
    <mergeCell ref="Q55:Q56"/>
    <mergeCell ref="Q28:Q29"/>
    <mergeCell ref="I28:I29"/>
    <mergeCell ref="K28:K29"/>
    <mergeCell ref="L28:L29"/>
    <mergeCell ref="M28:M29"/>
    <mergeCell ref="A7:A15"/>
    <mergeCell ref="A16:A31"/>
    <mergeCell ref="A59:A74"/>
    <mergeCell ref="A75:A81"/>
    <mergeCell ref="A1:P1"/>
    <mergeCell ref="B28:B29"/>
    <mergeCell ref="C28:C29"/>
    <mergeCell ref="D28:D29"/>
    <mergeCell ref="E28:E29"/>
    <mergeCell ref="F28:F29"/>
    <mergeCell ref="G28:G29"/>
    <mergeCell ref="H28:H29"/>
    <mergeCell ref="N28:N29"/>
    <mergeCell ref="O28:O29"/>
    <mergeCell ref="P28:P29"/>
    <mergeCell ref="A32:A42"/>
    <mergeCell ref="Q2:R2"/>
    <mergeCell ref="A4:A5"/>
    <mergeCell ref="B4:B5"/>
    <mergeCell ref="C4:O4"/>
    <mergeCell ref="P4:Q4"/>
  </mergeCells>
  <pageMargins left="0.25" right="0.25" top="0.75" bottom="0.75" header="0.3" footer="0.3"/>
  <pageSetup paperSize="9" scale="74" fitToHeight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101"/>
  <sheetViews>
    <sheetView topLeftCell="A40" zoomScale="90" zoomScaleNormal="90" workbookViewId="0">
      <selection activeCell="B48" sqref="B48"/>
    </sheetView>
  </sheetViews>
  <sheetFormatPr defaultRowHeight="15"/>
  <cols>
    <col min="1" max="1" width="3.7109375" customWidth="1"/>
    <col min="2" max="2" width="37" customWidth="1"/>
    <col min="3" max="3" width="11.5703125" customWidth="1"/>
  </cols>
  <sheetData>
    <row r="1" spans="1:24" ht="18">
      <c r="A1" s="560" t="s">
        <v>194</v>
      </c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  <c r="R1" s="560"/>
    </row>
    <row r="2" spans="1:24" ht="20.25" customHeight="1">
      <c r="Q2" s="561"/>
      <c r="R2" s="561"/>
    </row>
    <row r="3" spans="1:24" ht="19.5" customHeight="1" thickBot="1">
      <c r="B3" s="654" t="s">
        <v>395</v>
      </c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  <c r="Q3" s="655"/>
      <c r="R3" s="655"/>
    </row>
    <row r="4" spans="1:24" ht="24" customHeight="1" thickBot="1">
      <c r="A4" s="589"/>
      <c r="B4" s="564" t="s">
        <v>0</v>
      </c>
      <c r="C4" s="656" t="s">
        <v>1</v>
      </c>
      <c r="D4" s="657"/>
      <c r="E4" s="657"/>
      <c r="F4" s="657"/>
      <c r="G4" s="657"/>
      <c r="H4" s="657"/>
      <c r="I4" s="657"/>
      <c r="J4" s="657"/>
      <c r="K4" s="657"/>
      <c r="L4" s="657"/>
      <c r="M4" s="657"/>
      <c r="N4" s="657"/>
      <c r="O4" s="657"/>
      <c r="P4" s="657"/>
      <c r="Q4" s="657"/>
      <c r="R4" s="658"/>
      <c r="S4" s="648" t="s">
        <v>328</v>
      </c>
      <c r="T4" s="649"/>
    </row>
    <row r="5" spans="1:24" ht="26.25" thickBot="1">
      <c r="A5" s="590"/>
      <c r="B5" s="565"/>
      <c r="C5" s="258">
        <v>0.3</v>
      </c>
      <c r="D5" s="175">
        <v>0.4</v>
      </c>
      <c r="E5" s="175">
        <v>0.5</v>
      </c>
      <c r="F5" s="175">
        <v>0.6</v>
      </c>
      <c r="G5" s="175">
        <v>0.7</v>
      </c>
      <c r="H5" s="175">
        <v>0.8</v>
      </c>
      <c r="I5" s="175">
        <v>0.9</v>
      </c>
      <c r="J5" s="207">
        <v>1</v>
      </c>
      <c r="K5" s="175">
        <v>1.1000000000000001</v>
      </c>
      <c r="L5" s="175">
        <v>1.2</v>
      </c>
      <c r="M5" s="175">
        <v>1.3</v>
      </c>
      <c r="N5" s="175">
        <v>1.4</v>
      </c>
      <c r="O5" s="175">
        <v>1.5</v>
      </c>
      <c r="P5" s="175">
        <v>1.6</v>
      </c>
      <c r="Q5" s="175">
        <v>1.7</v>
      </c>
      <c r="R5" s="176">
        <v>1.8</v>
      </c>
      <c r="S5" s="361" t="s">
        <v>284</v>
      </c>
      <c r="T5" s="361" t="s">
        <v>329</v>
      </c>
      <c r="U5" s="358"/>
      <c r="V5" s="10"/>
      <c r="W5" s="358"/>
      <c r="X5" s="358"/>
    </row>
    <row r="6" spans="1:24" ht="32.25" thickBot="1">
      <c r="A6" s="261">
        <v>0</v>
      </c>
      <c r="B6" s="262" t="s">
        <v>330</v>
      </c>
      <c r="C6" s="263">
        <f>J6*0.3</f>
        <v>580.79999999999995</v>
      </c>
      <c r="D6" s="134">
        <f>J6*0.4</f>
        <v>774.40000000000009</v>
      </c>
      <c r="E6" s="134">
        <f>J6*0.5</f>
        <v>968</v>
      </c>
      <c r="F6" s="134">
        <f>J6*0.6</f>
        <v>1161.5999999999999</v>
      </c>
      <c r="G6" s="134">
        <f>J6*0.7</f>
        <v>1355.1999999999998</v>
      </c>
      <c r="H6" s="134">
        <f>J6*0.8</f>
        <v>1548.8000000000002</v>
      </c>
      <c r="I6" s="134">
        <f>J6*0.9</f>
        <v>1742.4</v>
      </c>
      <c r="J6" s="439">
        <v>1936</v>
      </c>
      <c r="K6" s="134">
        <f>J6*1.1</f>
        <v>2129.6000000000004</v>
      </c>
      <c r="L6" s="134">
        <f>J6*1.2</f>
        <v>2323.1999999999998</v>
      </c>
      <c r="M6" s="134">
        <f>J6*1.3</f>
        <v>2516.8000000000002</v>
      </c>
      <c r="N6" s="134">
        <f>J6*1.4</f>
        <v>2710.3999999999996</v>
      </c>
      <c r="O6" s="134">
        <f>J6*1.5</f>
        <v>2904</v>
      </c>
      <c r="P6" s="134">
        <f>J6*1.6</f>
        <v>3097.6000000000004</v>
      </c>
      <c r="Q6" s="134">
        <f>J6*1.7</f>
        <v>3291.2</v>
      </c>
      <c r="R6" s="135">
        <f>J6*1.8</f>
        <v>3484.8</v>
      </c>
      <c r="S6" s="359" t="s">
        <v>331</v>
      </c>
      <c r="T6" s="359" t="s">
        <v>332</v>
      </c>
      <c r="V6" s="10"/>
    </row>
    <row r="7" spans="1:24" ht="15.75">
      <c r="A7" s="631">
        <v>1</v>
      </c>
      <c r="B7" s="154" t="s">
        <v>154</v>
      </c>
      <c r="C7" s="139">
        <f t="shared" ref="C7:C86" si="0">J7*0.3</f>
        <v>666</v>
      </c>
      <c r="D7" s="139">
        <f t="shared" ref="D7:D86" si="1">J7*0.4</f>
        <v>888</v>
      </c>
      <c r="E7" s="139">
        <f t="shared" ref="E7:E86" si="2">J7*0.5</f>
        <v>1110</v>
      </c>
      <c r="F7" s="139">
        <f t="shared" ref="F7:F86" si="3">J7*0.6</f>
        <v>1332</v>
      </c>
      <c r="G7" s="139">
        <f t="shared" ref="G7:G86" si="4">J7*0.7</f>
        <v>1554</v>
      </c>
      <c r="H7" s="139">
        <f>J7*0.8</f>
        <v>1776</v>
      </c>
      <c r="I7" s="139">
        <f t="shared" ref="I7:I85" si="5">J7*0.9</f>
        <v>1998</v>
      </c>
      <c r="J7" s="439">
        <v>2220</v>
      </c>
      <c r="K7" s="139">
        <f t="shared" ref="K7:K86" si="6">J7*1.1</f>
        <v>2442</v>
      </c>
      <c r="L7" s="139">
        <f t="shared" ref="L7:L86" si="7">J7*1.2</f>
        <v>2664</v>
      </c>
      <c r="M7" s="139">
        <f t="shared" ref="M7:M86" si="8">J7*1.3</f>
        <v>2886</v>
      </c>
      <c r="N7" s="139">
        <f t="shared" ref="N7:N86" si="9">J7*1.4</f>
        <v>3108</v>
      </c>
      <c r="O7" s="139">
        <f t="shared" ref="O7:O86" si="10">J7*1.5</f>
        <v>3330</v>
      </c>
      <c r="P7" s="139">
        <f>J7*1.6</f>
        <v>3552</v>
      </c>
      <c r="Q7" s="139">
        <f>J7*1.7</f>
        <v>3774</v>
      </c>
      <c r="R7" s="140">
        <f>J7*1.8</f>
        <v>3996</v>
      </c>
      <c r="S7" s="362" t="s">
        <v>331</v>
      </c>
      <c r="T7" s="362" t="s">
        <v>332</v>
      </c>
      <c r="V7" s="10"/>
    </row>
    <row r="8" spans="1:24" ht="15.75">
      <c r="A8" s="632"/>
      <c r="B8" s="155" t="s">
        <v>155</v>
      </c>
      <c r="C8" s="144">
        <f t="shared" si="0"/>
        <v>666</v>
      </c>
      <c r="D8" s="144">
        <f t="shared" si="1"/>
        <v>888</v>
      </c>
      <c r="E8" s="144">
        <f t="shared" si="2"/>
        <v>1110</v>
      </c>
      <c r="F8" s="144">
        <f t="shared" si="3"/>
        <v>1332</v>
      </c>
      <c r="G8" s="144">
        <f t="shared" si="4"/>
        <v>1554</v>
      </c>
      <c r="H8" s="144">
        <f t="shared" ref="H8:H72" si="11">J8*0.8</f>
        <v>1776</v>
      </c>
      <c r="I8" s="144">
        <f t="shared" si="5"/>
        <v>1998</v>
      </c>
      <c r="J8" s="439">
        <v>2220</v>
      </c>
      <c r="K8" s="144">
        <f t="shared" si="6"/>
        <v>2442</v>
      </c>
      <c r="L8" s="144">
        <f t="shared" si="7"/>
        <v>2664</v>
      </c>
      <c r="M8" s="144">
        <f t="shared" si="8"/>
        <v>2886</v>
      </c>
      <c r="N8" s="144">
        <f t="shared" si="9"/>
        <v>3108</v>
      </c>
      <c r="O8" s="144">
        <f t="shared" si="10"/>
        <v>3330</v>
      </c>
      <c r="P8" s="144">
        <f t="shared" ref="P8:P29" si="12">J8*1.6</f>
        <v>3552</v>
      </c>
      <c r="Q8" s="144">
        <f t="shared" ref="Q8:Q29" si="13">J8*1.7</f>
        <v>3774</v>
      </c>
      <c r="R8" s="145">
        <f t="shared" ref="R8:R29" si="14">J8*1.8</f>
        <v>3996</v>
      </c>
      <c r="S8" s="362" t="s">
        <v>331</v>
      </c>
      <c r="T8" s="362" t="s">
        <v>332</v>
      </c>
      <c r="V8" s="10"/>
    </row>
    <row r="9" spans="1:24" ht="15.75">
      <c r="A9" s="632"/>
      <c r="B9" s="155" t="s">
        <v>114</v>
      </c>
      <c r="C9" s="144">
        <f t="shared" si="0"/>
        <v>666</v>
      </c>
      <c r="D9" s="144">
        <f t="shared" si="1"/>
        <v>888</v>
      </c>
      <c r="E9" s="144">
        <f t="shared" si="2"/>
        <v>1110</v>
      </c>
      <c r="F9" s="144">
        <f t="shared" si="3"/>
        <v>1332</v>
      </c>
      <c r="G9" s="144">
        <f t="shared" si="4"/>
        <v>1554</v>
      </c>
      <c r="H9" s="144">
        <f t="shared" si="11"/>
        <v>1776</v>
      </c>
      <c r="I9" s="144">
        <f t="shared" si="5"/>
        <v>1998</v>
      </c>
      <c r="J9" s="439">
        <v>2220</v>
      </c>
      <c r="K9" s="144">
        <f t="shared" si="6"/>
        <v>2442</v>
      </c>
      <c r="L9" s="144">
        <f t="shared" si="7"/>
        <v>2664</v>
      </c>
      <c r="M9" s="144">
        <f t="shared" si="8"/>
        <v>2886</v>
      </c>
      <c r="N9" s="144">
        <f t="shared" si="9"/>
        <v>3108</v>
      </c>
      <c r="O9" s="144">
        <f t="shared" si="10"/>
        <v>3330</v>
      </c>
      <c r="P9" s="144">
        <f t="shared" si="12"/>
        <v>3552</v>
      </c>
      <c r="Q9" s="144">
        <f t="shared" si="13"/>
        <v>3774</v>
      </c>
      <c r="R9" s="145">
        <f t="shared" si="14"/>
        <v>3996</v>
      </c>
      <c r="S9" s="362" t="s">
        <v>331</v>
      </c>
      <c r="T9" s="362" t="s">
        <v>333</v>
      </c>
      <c r="V9" s="10"/>
    </row>
    <row r="10" spans="1:24" ht="15.75">
      <c r="A10" s="632"/>
      <c r="B10" s="155" t="s">
        <v>115</v>
      </c>
      <c r="C10" s="144">
        <f t="shared" si="0"/>
        <v>666</v>
      </c>
      <c r="D10" s="144">
        <f t="shared" si="1"/>
        <v>888</v>
      </c>
      <c r="E10" s="144">
        <f t="shared" si="2"/>
        <v>1110</v>
      </c>
      <c r="F10" s="144">
        <f t="shared" si="3"/>
        <v>1332</v>
      </c>
      <c r="G10" s="144">
        <f t="shared" si="4"/>
        <v>1554</v>
      </c>
      <c r="H10" s="144">
        <f t="shared" si="11"/>
        <v>1776</v>
      </c>
      <c r="I10" s="144">
        <f t="shared" si="5"/>
        <v>1998</v>
      </c>
      <c r="J10" s="439">
        <v>2220</v>
      </c>
      <c r="K10" s="144">
        <f t="shared" si="6"/>
        <v>2442</v>
      </c>
      <c r="L10" s="144">
        <f t="shared" si="7"/>
        <v>2664</v>
      </c>
      <c r="M10" s="144">
        <f t="shared" si="8"/>
        <v>2886</v>
      </c>
      <c r="N10" s="144">
        <f t="shared" si="9"/>
        <v>3108</v>
      </c>
      <c r="O10" s="144">
        <f t="shared" si="10"/>
        <v>3330</v>
      </c>
      <c r="P10" s="144">
        <f t="shared" si="12"/>
        <v>3552</v>
      </c>
      <c r="Q10" s="144">
        <f t="shared" si="13"/>
        <v>3774</v>
      </c>
      <c r="R10" s="145">
        <f t="shared" si="14"/>
        <v>3996</v>
      </c>
      <c r="S10" s="362" t="s">
        <v>331</v>
      </c>
      <c r="T10" s="362" t="s">
        <v>332</v>
      </c>
      <c r="V10" s="10"/>
    </row>
    <row r="11" spans="1:24" ht="15.75">
      <c r="A11" s="632"/>
      <c r="B11" s="155" t="s">
        <v>156</v>
      </c>
      <c r="C11" s="144">
        <f t="shared" si="0"/>
        <v>666</v>
      </c>
      <c r="D11" s="144">
        <f t="shared" si="1"/>
        <v>888</v>
      </c>
      <c r="E11" s="144">
        <f t="shared" si="2"/>
        <v>1110</v>
      </c>
      <c r="F11" s="144">
        <f t="shared" si="3"/>
        <v>1332</v>
      </c>
      <c r="G11" s="144">
        <f t="shared" si="4"/>
        <v>1554</v>
      </c>
      <c r="H11" s="144">
        <f t="shared" si="11"/>
        <v>1776</v>
      </c>
      <c r="I11" s="144">
        <f t="shared" si="5"/>
        <v>1998</v>
      </c>
      <c r="J11" s="439">
        <v>2220</v>
      </c>
      <c r="K11" s="144">
        <f t="shared" si="6"/>
        <v>2442</v>
      </c>
      <c r="L11" s="144">
        <f t="shared" si="7"/>
        <v>2664</v>
      </c>
      <c r="M11" s="144">
        <f t="shared" si="8"/>
        <v>2886</v>
      </c>
      <c r="N11" s="144">
        <f t="shared" si="9"/>
        <v>3108</v>
      </c>
      <c r="O11" s="144">
        <f t="shared" si="10"/>
        <v>3330</v>
      </c>
      <c r="P11" s="144">
        <f t="shared" si="12"/>
        <v>3552</v>
      </c>
      <c r="Q11" s="144">
        <f t="shared" si="13"/>
        <v>3774</v>
      </c>
      <c r="R11" s="145">
        <f t="shared" si="14"/>
        <v>3996</v>
      </c>
      <c r="S11" s="362" t="s">
        <v>331</v>
      </c>
      <c r="T11" s="362" t="s">
        <v>332</v>
      </c>
      <c r="V11" s="10"/>
    </row>
    <row r="12" spans="1:24" ht="15.75">
      <c r="A12" s="632"/>
      <c r="B12" s="155" t="s">
        <v>286</v>
      </c>
      <c r="C12" s="144">
        <f t="shared" si="0"/>
        <v>666</v>
      </c>
      <c r="D12" s="144">
        <f t="shared" si="1"/>
        <v>888</v>
      </c>
      <c r="E12" s="144">
        <f t="shared" si="2"/>
        <v>1110</v>
      </c>
      <c r="F12" s="144">
        <f t="shared" si="3"/>
        <v>1332</v>
      </c>
      <c r="G12" s="144">
        <f t="shared" si="4"/>
        <v>1554</v>
      </c>
      <c r="H12" s="144">
        <f t="shared" si="11"/>
        <v>1776</v>
      </c>
      <c r="I12" s="144">
        <f t="shared" si="5"/>
        <v>1998</v>
      </c>
      <c r="J12" s="439">
        <v>2220</v>
      </c>
      <c r="K12" s="144">
        <f t="shared" si="6"/>
        <v>2442</v>
      </c>
      <c r="L12" s="144">
        <f t="shared" si="7"/>
        <v>2664</v>
      </c>
      <c r="M12" s="144">
        <f t="shared" si="8"/>
        <v>2886</v>
      </c>
      <c r="N12" s="144">
        <f t="shared" si="9"/>
        <v>3108</v>
      </c>
      <c r="O12" s="144">
        <f t="shared" si="10"/>
        <v>3330</v>
      </c>
      <c r="P12" s="144">
        <f t="shared" si="12"/>
        <v>3552</v>
      </c>
      <c r="Q12" s="144">
        <f t="shared" si="13"/>
        <v>3774</v>
      </c>
      <c r="R12" s="145">
        <f t="shared" si="14"/>
        <v>3996</v>
      </c>
      <c r="S12" s="362" t="s">
        <v>331</v>
      </c>
      <c r="T12" s="362" t="s">
        <v>332</v>
      </c>
      <c r="V12" s="10"/>
    </row>
    <row r="13" spans="1:24" ht="15.75">
      <c r="A13" s="632"/>
      <c r="B13" s="155" t="s">
        <v>157</v>
      </c>
      <c r="C13" s="144">
        <f t="shared" si="0"/>
        <v>666</v>
      </c>
      <c r="D13" s="144">
        <f t="shared" si="1"/>
        <v>888</v>
      </c>
      <c r="E13" s="144">
        <f t="shared" si="2"/>
        <v>1110</v>
      </c>
      <c r="F13" s="144">
        <f t="shared" si="3"/>
        <v>1332</v>
      </c>
      <c r="G13" s="144">
        <f t="shared" si="4"/>
        <v>1554</v>
      </c>
      <c r="H13" s="144">
        <f t="shared" si="11"/>
        <v>1776</v>
      </c>
      <c r="I13" s="144">
        <f t="shared" si="5"/>
        <v>1998</v>
      </c>
      <c r="J13" s="439">
        <v>2220</v>
      </c>
      <c r="K13" s="144">
        <f t="shared" si="6"/>
        <v>2442</v>
      </c>
      <c r="L13" s="144">
        <f t="shared" si="7"/>
        <v>2664</v>
      </c>
      <c r="M13" s="144">
        <f t="shared" si="8"/>
        <v>2886</v>
      </c>
      <c r="N13" s="144">
        <f t="shared" si="9"/>
        <v>3108</v>
      </c>
      <c r="O13" s="144">
        <f t="shared" si="10"/>
        <v>3330</v>
      </c>
      <c r="P13" s="144">
        <f t="shared" si="12"/>
        <v>3552</v>
      </c>
      <c r="Q13" s="144">
        <f t="shared" si="13"/>
        <v>3774</v>
      </c>
      <c r="R13" s="145">
        <f t="shared" si="14"/>
        <v>3996</v>
      </c>
      <c r="S13" s="362" t="s">
        <v>334</v>
      </c>
      <c r="T13" s="362" t="s">
        <v>335</v>
      </c>
      <c r="V13" s="10"/>
    </row>
    <row r="14" spans="1:24" ht="15.75">
      <c r="A14" s="632"/>
      <c r="B14" s="155" t="s">
        <v>2</v>
      </c>
      <c r="C14" s="144">
        <f t="shared" si="0"/>
        <v>666</v>
      </c>
      <c r="D14" s="144">
        <f t="shared" si="1"/>
        <v>888</v>
      </c>
      <c r="E14" s="144">
        <f t="shared" si="2"/>
        <v>1110</v>
      </c>
      <c r="F14" s="144">
        <f t="shared" si="3"/>
        <v>1332</v>
      </c>
      <c r="G14" s="144">
        <f t="shared" si="4"/>
        <v>1554</v>
      </c>
      <c r="H14" s="144">
        <f t="shared" si="11"/>
        <v>1776</v>
      </c>
      <c r="I14" s="144">
        <f t="shared" si="5"/>
        <v>1998</v>
      </c>
      <c r="J14" s="439">
        <v>2220</v>
      </c>
      <c r="K14" s="144">
        <f t="shared" si="6"/>
        <v>2442</v>
      </c>
      <c r="L14" s="144">
        <f t="shared" si="7"/>
        <v>2664</v>
      </c>
      <c r="M14" s="144">
        <f t="shared" si="8"/>
        <v>2886</v>
      </c>
      <c r="N14" s="144">
        <f t="shared" si="9"/>
        <v>3108</v>
      </c>
      <c r="O14" s="144">
        <f t="shared" si="10"/>
        <v>3330</v>
      </c>
      <c r="P14" s="144">
        <f t="shared" si="12"/>
        <v>3552</v>
      </c>
      <c r="Q14" s="144">
        <f t="shared" si="13"/>
        <v>3774</v>
      </c>
      <c r="R14" s="145">
        <f t="shared" si="14"/>
        <v>3996</v>
      </c>
      <c r="S14" s="362" t="s">
        <v>331</v>
      </c>
      <c r="T14" s="362" t="s">
        <v>332</v>
      </c>
      <c r="V14" s="10"/>
    </row>
    <row r="15" spans="1:24" ht="16.5" thickBot="1">
      <c r="A15" s="633"/>
      <c r="B15" s="163" t="s">
        <v>3</v>
      </c>
      <c r="C15" s="130">
        <f t="shared" si="0"/>
        <v>666</v>
      </c>
      <c r="D15" s="130">
        <f t="shared" si="1"/>
        <v>888</v>
      </c>
      <c r="E15" s="130">
        <f t="shared" si="2"/>
        <v>1110</v>
      </c>
      <c r="F15" s="130">
        <f t="shared" si="3"/>
        <v>1332</v>
      </c>
      <c r="G15" s="130">
        <f t="shared" si="4"/>
        <v>1554</v>
      </c>
      <c r="H15" s="130">
        <f t="shared" si="11"/>
        <v>1776</v>
      </c>
      <c r="I15" s="130">
        <f t="shared" si="5"/>
        <v>1998</v>
      </c>
      <c r="J15" s="439">
        <v>2220</v>
      </c>
      <c r="K15" s="130">
        <f t="shared" si="6"/>
        <v>2442</v>
      </c>
      <c r="L15" s="130">
        <f t="shared" si="7"/>
        <v>2664</v>
      </c>
      <c r="M15" s="130">
        <f t="shared" si="8"/>
        <v>2886</v>
      </c>
      <c r="N15" s="130">
        <f t="shared" si="9"/>
        <v>3108</v>
      </c>
      <c r="O15" s="130">
        <f t="shared" si="10"/>
        <v>3330</v>
      </c>
      <c r="P15" s="130">
        <f t="shared" si="12"/>
        <v>3552</v>
      </c>
      <c r="Q15" s="130">
        <f t="shared" si="13"/>
        <v>3774</v>
      </c>
      <c r="R15" s="131">
        <f t="shared" si="14"/>
        <v>3996</v>
      </c>
      <c r="S15" s="362" t="s">
        <v>336</v>
      </c>
      <c r="T15" s="362" t="s">
        <v>337</v>
      </c>
      <c r="V15" s="10"/>
    </row>
    <row r="16" spans="1:24" ht="15.75" customHeight="1">
      <c r="A16" s="650">
        <v>2</v>
      </c>
      <c r="B16" s="154" t="s">
        <v>118</v>
      </c>
      <c r="C16" s="139">
        <f t="shared" si="0"/>
        <v>845.69999999999993</v>
      </c>
      <c r="D16" s="139">
        <f t="shared" si="1"/>
        <v>1127.6000000000001</v>
      </c>
      <c r="E16" s="139">
        <f t="shared" si="2"/>
        <v>1409.5</v>
      </c>
      <c r="F16" s="139">
        <f t="shared" si="3"/>
        <v>1691.3999999999999</v>
      </c>
      <c r="G16" s="139">
        <f t="shared" si="4"/>
        <v>1973.3</v>
      </c>
      <c r="H16" s="139">
        <f t="shared" si="11"/>
        <v>2255.2000000000003</v>
      </c>
      <c r="I16" s="139">
        <f t="shared" si="5"/>
        <v>2537.1</v>
      </c>
      <c r="J16" s="439">
        <v>2819</v>
      </c>
      <c r="K16" s="139">
        <f t="shared" si="6"/>
        <v>3100.9</v>
      </c>
      <c r="L16" s="139">
        <f t="shared" si="7"/>
        <v>3382.7999999999997</v>
      </c>
      <c r="M16" s="139">
        <f t="shared" si="8"/>
        <v>3664.7000000000003</v>
      </c>
      <c r="N16" s="139">
        <f t="shared" si="9"/>
        <v>3946.6</v>
      </c>
      <c r="O16" s="139">
        <f t="shared" si="10"/>
        <v>4228.5</v>
      </c>
      <c r="P16" s="139">
        <f t="shared" si="12"/>
        <v>4510.4000000000005</v>
      </c>
      <c r="Q16" s="139">
        <f t="shared" si="13"/>
        <v>4792.3</v>
      </c>
      <c r="R16" s="140">
        <f t="shared" si="14"/>
        <v>5074.2</v>
      </c>
      <c r="S16" s="362" t="s">
        <v>331</v>
      </c>
      <c r="T16" s="362" t="s">
        <v>332</v>
      </c>
      <c r="V16" s="10"/>
    </row>
    <row r="17" spans="1:22" ht="15.75" customHeight="1">
      <c r="A17" s="651"/>
      <c r="B17" s="155" t="s">
        <v>338</v>
      </c>
      <c r="C17" s="144">
        <f t="shared" si="0"/>
        <v>845.69999999999993</v>
      </c>
      <c r="D17" s="144">
        <f t="shared" si="1"/>
        <v>1127.6000000000001</v>
      </c>
      <c r="E17" s="144">
        <f t="shared" si="2"/>
        <v>1409.5</v>
      </c>
      <c r="F17" s="144">
        <f t="shared" si="3"/>
        <v>1691.3999999999999</v>
      </c>
      <c r="G17" s="144">
        <f t="shared" si="4"/>
        <v>1973.3</v>
      </c>
      <c r="H17" s="144">
        <f t="shared" si="11"/>
        <v>2255.2000000000003</v>
      </c>
      <c r="I17" s="144">
        <f t="shared" si="5"/>
        <v>2537.1</v>
      </c>
      <c r="J17" s="439">
        <v>2819</v>
      </c>
      <c r="K17" s="144">
        <f t="shared" si="6"/>
        <v>3100.9</v>
      </c>
      <c r="L17" s="144">
        <f t="shared" si="7"/>
        <v>3382.7999999999997</v>
      </c>
      <c r="M17" s="144">
        <f t="shared" si="8"/>
        <v>3664.7000000000003</v>
      </c>
      <c r="N17" s="144">
        <f t="shared" si="9"/>
        <v>3946.6</v>
      </c>
      <c r="O17" s="144">
        <f t="shared" si="10"/>
        <v>4228.5</v>
      </c>
      <c r="P17" s="144">
        <f t="shared" si="12"/>
        <v>4510.4000000000005</v>
      </c>
      <c r="Q17" s="144">
        <f t="shared" si="13"/>
        <v>4792.3</v>
      </c>
      <c r="R17" s="145">
        <f t="shared" si="14"/>
        <v>5074.2</v>
      </c>
      <c r="S17" s="362" t="s">
        <v>339</v>
      </c>
      <c r="T17" s="362" t="s">
        <v>340</v>
      </c>
      <c r="V17" s="10"/>
    </row>
    <row r="18" spans="1:22" ht="15.75" customHeight="1">
      <c r="A18" s="651"/>
      <c r="B18" s="155" t="s">
        <v>341</v>
      </c>
      <c r="C18" s="144">
        <f t="shared" si="0"/>
        <v>845.69999999999993</v>
      </c>
      <c r="D18" s="144">
        <f t="shared" si="1"/>
        <v>1127.6000000000001</v>
      </c>
      <c r="E18" s="144">
        <f t="shared" si="2"/>
        <v>1409.5</v>
      </c>
      <c r="F18" s="144">
        <f t="shared" si="3"/>
        <v>1691.3999999999999</v>
      </c>
      <c r="G18" s="144">
        <f t="shared" si="4"/>
        <v>1973.3</v>
      </c>
      <c r="H18" s="144">
        <f t="shared" si="11"/>
        <v>2255.2000000000003</v>
      </c>
      <c r="I18" s="144">
        <f t="shared" si="5"/>
        <v>2537.1</v>
      </c>
      <c r="J18" s="439">
        <v>2819</v>
      </c>
      <c r="K18" s="144">
        <f t="shared" si="6"/>
        <v>3100.9</v>
      </c>
      <c r="L18" s="144">
        <f t="shared" si="7"/>
        <v>3382.7999999999997</v>
      </c>
      <c r="M18" s="144">
        <f t="shared" si="8"/>
        <v>3664.7000000000003</v>
      </c>
      <c r="N18" s="144">
        <f t="shared" si="9"/>
        <v>3946.6</v>
      </c>
      <c r="O18" s="144">
        <f t="shared" si="10"/>
        <v>4228.5</v>
      </c>
      <c r="P18" s="144">
        <f t="shared" si="12"/>
        <v>4510.4000000000005</v>
      </c>
      <c r="Q18" s="144">
        <f t="shared" si="13"/>
        <v>4792.3</v>
      </c>
      <c r="R18" s="145">
        <f t="shared" si="14"/>
        <v>5074.2</v>
      </c>
      <c r="S18" s="362" t="s">
        <v>331</v>
      </c>
      <c r="T18" s="362" t="s">
        <v>332</v>
      </c>
      <c r="V18" s="10"/>
    </row>
    <row r="19" spans="1:22" ht="15.75" customHeight="1">
      <c r="A19" s="651"/>
      <c r="B19" s="155" t="s">
        <v>287</v>
      </c>
      <c r="C19" s="144">
        <f t="shared" si="0"/>
        <v>845.69999999999993</v>
      </c>
      <c r="D19" s="144">
        <f t="shared" si="1"/>
        <v>1127.6000000000001</v>
      </c>
      <c r="E19" s="144">
        <f t="shared" si="2"/>
        <v>1409.5</v>
      </c>
      <c r="F19" s="144">
        <f t="shared" si="3"/>
        <v>1691.3999999999999</v>
      </c>
      <c r="G19" s="144">
        <f t="shared" si="4"/>
        <v>1973.3</v>
      </c>
      <c r="H19" s="144">
        <f t="shared" si="11"/>
        <v>2255.2000000000003</v>
      </c>
      <c r="I19" s="144">
        <f t="shared" si="5"/>
        <v>2537.1</v>
      </c>
      <c r="J19" s="439">
        <v>2819</v>
      </c>
      <c r="K19" s="144">
        <f t="shared" si="6"/>
        <v>3100.9</v>
      </c>
      <c r="L19" s="144">
        <f t="shared" si="7"/>
        <v>3382.7999999999997</v>
      </c>
      <c r="M19" s="144">
        <f t="shared" si="8"/>
        <v>3664.7000000000003</v>
      </c>
      <c r="N19" s="144">
        <f t="shared" si="9"/>
        <v>3946.6</v>
      </c>
      <c r="O19" s="144">
        <f t="shared" si="10"/>
        <v>4228.5</v>
      </c>
      <c r="P19" s="144">
        <f t="shared" si="12"/>
        <v>4510.4000000000005</v>
      </c>
      <c r="Q19" s="144">
        <f t="shared" si="13"/>
        <v>4792.3</v>
      </c>
      <c r="R19" s="145">
        <f t="shared" si="14"/>
        <v>5074.2</v>
      </c>
      <c r="S19" s="362" t="s">
        <v>331</v>
      </c>
      <c r="T19" s="362" t="s">
        <v>332</v>
      </c>
      <c r="V19" s="10"/>
    </row>
    <row r="20" spans="1:22" ht="15.75" customHeight="1">
      <c r="A20" s="651"/>
      <c r="B20" s="155" t="s">
        <v>120</v>
      </c>
      <c r="C20" s="144">
        <f t="shared" si="0"/>
        <v>845.69999999999993</v>
      </c>
      <c r="D20" s="144">
        <f t="shared" si="1"/>
        <v>1127.6000000000001</v>
      </c>
      <c r="E20" s="144">
        <f t="shared" si="2"/>
        <v>1409.5</v>
      </c>
      <c r="F20" s="144">
        <f t="shared" si="3"/>
        <v>1691.3999999999999</v>
      </c>
      <c r="G20" s="144">
        <f t="shared" si="4"/>
        <v>1973.3</v>
      </c>
      <c r="H20" s="144">
        <f t="shared" si="11"/>
        <v>2255.2000000000003</v>
      </c>
      <c r="I20" s="144">
        <f t="shared" si="5"/>
        <v>2537.1</v>
      </c>
      <c r="J20" s="439">
        <v>2819</v>
      </c>
      <c r="K20" s="144">
        <f t="shared" si="6"/>
        <v>3100.9</v>
      </c>
      <c r="L20" s="144">
        <f t="shared" si="7"/>
        <v>3382.7999999999997</v>
      </c>
      <c r="M20" s="144">
        <f t="shared" si="8"/>
        <v>3664.7000000000003</v>
      </c>
      <c r="N20" s="144">
        <f t="shared" si="9"/>
        <v>3946.6</v>
      </c>
      <c r="O20" s="144">
        <f t="shared" si="10"/>
        <v>4228.5</v>
      </c>
      <c r="P20" s="144">
        <f t="shared" si="12"/>
        <v>4510.4000000000005</v>
      </c>
      <c r="Q20" s="144">
        <f t="shared" si="13"/>
        <v>4792.3</v>
      </c>
      <c r="R20" s="145">
        <f t="shared" si="14"/>
        <v>5074.2</v>
      </c>
      <c r="S20" s="362" t="s">
        <v>331</v>
      </c>
      <c r="T20" s="362" t="s">
        <v>332</v>
      </c>
      <c r="V20" s="10"/>
    </row>
    <row r="21" spans="1:22" ht="15.75" customHeight="1">
      <c r="A21" s="651"/>
      <c r="B21" s="155" t="s">
        <v>121</v>
      </c>
      <c r="C21" s="144">
        <f t="shared" si="0"/>
        <v>845.69999999999993</v>
      </c>
      <c r="D21" s="144">
        <f t="shared" si="1"/>
        <v>1127.6000000000001</v>
      </c>
      <c r="E21" s="144">
        <f t="shared" si="2"/>
        <v>1409.5</v>
      </c>
      <c r="F21" s="144">
        <f t="shared" si="3"/>
        <v>1691.3999999999999</v>
      </c>
      <c r="G21" s="144">
        <f t="shared" si="4"/>
        <v>1973.3</v>
      </c>
      <c r="H21" s="144">
        <f t="shared" si="11"/>
        <v>2255.2000000000003</v>
      </c>
      <c r="I21" s="144">
        <f t="shared" si="5"/>
        <v>2537.1</v>
      </c>
      <c r="J21" s="439">
        <v>2819</v>
      </c>
      <c r="K21" s="144">
        <f t="shared" si="6"/>
        <v>3100.9</v>
      </c>
      <c r="L21" s="144">
        <f t="shared" si="7"/>
        <v>3382.7999999999997</v>
      </c>
      <c r="M21" s="144">
        <f t="shared" si="8"/>
        <v>3664.7000000000003</v>
      </c>
      <c r="N21" s="144">
        <f t="shared" si="9"/>
        <v>3946.6</v>
      </c>
      <c r="O21" s="144">
        <f t="shared" si="10"/>
        <v>4228.5</v>
      </c>
      <c r="P21" s="144">
        <f t="shared" si="12"/>
        <v>4510.4000000000005</v>
      </c>
      <c r="Q21" s="144">
        <f t="shared" si="13"/>
        <v>4792.3</v>
      </c>
      <c r="R21" s="145">
        <f t="shared" si="14"/>
        <v>5074.2</v>
      </c>
      <c r="S21" s="362" t="s">
        <v>331</v>
      </c>
      <c r="T21" s="362" t="s">
        <v>332</v>
      </c>
      <c r="V21" s="10"/>
    </row>
    <row r="22" spans="1:22" ht="15.75" customHeight="1">
      <c r="A22" s="651"/>
      <c r="B22" s="155" t="s">
        <v>4</v>
      </c>
      <c r="C22" s="144">
        <f t="shared" si="0"/>
        <v>845.69999999999993</v>
      </c>
      <c r="D22" s="144">
        <f t="shared" si="1"/>
        <v>1127.6000000000001</v>
      </c>
      <c r="E22" s="144">
        <f t="shared" si="2"/>
        <v>1409.5</v>
      </c>
      <c r="F22" s="144">
        <f t="shared" si="3"/>
        <v>1691.3999999999999</v>
      </c>
      <c r="G22" s="144">
        <f t="shared" si="4"/>
        <v>1973.3</v>
      </c>
      <c r="H22" s="144">
        <f t="shared" si="11"/>
        <v>2255.2000000000003</v>
      </c>
      <c r="I22" s="144">
        <f t="shared" si="5"/>
        <v>2537.1</v>
      </c>
      <c r="J22" s="439">
        <v>2819</v>
      </c>
      <c r="K22" s="144">
        <f t="shared" si="6"/>
        <v>3100.9</v>
      </c>
      <c r="L22" s="144">
        <f t="shared" si="7"/>
        <v>3382.7999999999997</v>
      </c>
      <c r="M22" s="144">
        <f t="shared" si="8"/>
        <v>3664.7000000000003</v>
      </c>
      <c r="N22" s="144">
        <f t="shared" si="9"/>
        <v>3946.6</v>
      </c>
      <c r="O22" s="144">
        <f t="shared" si="10"/>
        <v>4228.5</v>
      </c>
      <c r="P22" s="144">
        <f t="shared" si="12"/>
        <v>4510.4000000000005</v>
      </c>
      <c r="Q22" s="144">
        <f t="shared" si="13"/>
        <v>4792.3</v>
      </c>
      <c r="R22" s="145">
        <f t="shared" si="14"/>
        <v>5074.2</v>
      </c>
      <c r="S22" s="362" t="s">
        <v>331</v>
      </c>
      <c r="T22" s="362" t="s">
        <v>332</v>
      </c>
      <c r="V22" s="10"/>
    </row>
    <row r="23" spans="1:22" ht="15.75">
      <c r="A23" s="651"/>
      <c r="B23" s="155" t="s">
        <v>122</v>
      </c>
      <c r="C23" s="144">
        <f t="shared" si="0"/>
        <v>845.69999999999993</v>
      </c>
      <c r="D23" s="144">
        <f t="shared" si="1"/>
        <v>1127.6000000000001</v>
      </c>
      <c r="E23" s="144">
        <f t="shared" si="2"/>
        <v>1409.5</v>
      </c>
      <c r="F23" s="144">
        <f t="shared" si="3"/>
        <v>1691.3999999999999</v>
      </c>
      <c r="G23" s="144">
        <f t="shared" si="4"/>
        <v>1973.3</v>
      </c>
      <c r="H23" s="144">
        <f t="shared" si="11"/>
        <v>2255.2000000000003</v>
      </c>
      <c r="I23" s="144">
        <f t="shared" si="5"/>
        <v>2537.1</v>
      </c>
      <c r="J23" s="439">
        <v>2819</v>
      </c>
      <c r="K23" s="144">
        <f t="shared" si="6"/>
        <v>3100.9</v>
      </c>
      <c r="L23" s="144">
        <f t="shared" si="7"/>
        <v>3382.7999999999997</v>
      </c>
      <c r="M23" s="144">
        <f t="shared" si="8"/>
        <v>3664.7000000000003</v>
      </c>
      <c r="N23" s="144">
        <f t="shared" si="9"/>
        <v>3946.6</v>
      </c>
      <c r="O23" s="144">
        <f t="shared" si="10"/>
        <v>4228.5</v>
      </c>
      <c r="P23" s="144">
        <f t="shared" si="12"/>
        <v>4510.4000000000005</v>
      </c>
      <c r="Q23" s="144">
        <f t="shared" si="13"/>
        <v>4792.3</v>
      </c>
      <c r="R23" s="145">
        <f t="shared" si="14"/>
        <v>5074.2</v>
      </c>
      <c r="S23" s="362" t="s">
        <v>342</v>
      </c>
      <c r="T23" s="362" t="s">
        <v>343</v>
      </c>
      <c r="V23" s="10"/>
    </row>
    <row r="24" spans="1:22" ht="15.75">
      <c r="A24" s="651"/>
      <c r="B24" s="155" t="s">
        <v>344</v>
      </c>
      <c r="C24" s="144">
        <f t="shared" si="0"/>
        <v>845.69999999999993</v>
      </c>
      <c r="D24" s="144">
        <f t="shared" si="1"/>
        <v>1127.6000000000001</v>
      </c>
      <c r="E24" s="144">
        <f t="shared" si="2"/>
        <v>1409.5</v>
      </c>
      <c r="F24" s="144">
        <f t="shared" si="3"/>
        <v>1691.3999999999999</v>
      </c>
      <c r="G24" s="144">
        <f t="shared" si="4"/>
        <v>1973.3</v>
      </c>
      <c r="H24" s="144">
        <f t="shared" si="11"/>
        <v>2255.2000000000003</v>
      </c>
      <c r="I24" s="144">
        <f t="shared" si="5"/>
        <v>2537.1</v>
      </c>
      <c r="J24" s="439">
        <v>2819</v>
      </c>
      <c r="K24" s="144">
        <f t="shared" si="6"/>
        <v>3100.9</v>
      </c>
      <c r="L24" s="144">
        <f t="shared" si="7"/>
        <v>3382.7999999999997</v>
      </c>
      <c r="M24" s="144">
        <f t="shared" si="8"/>
        <v>3664.7000000000003</v>
      </c>
      <c r="N24" s="144">
        <f t="shared" si="9"/>
        <v>3946.6</v>
      </c>
      <c r="O24" s="144">
        <f t="shared" si="10"/>
        <v>4228.5</v>
      </c>
      <c r="P24" s="144">
        <f t="shared" si="12"/>
        <v>4510.4000000000005</v>
      </c>
      <c r="Q24" s="144">
        <f t="shared" si="13"/>
        <v>4792.3</v>
      </c>
      <c r="R24" s="145">
        <f t="shared" si="14"/>
        <v>5074.2</v>
      </c>
      <c r="S24" s="362" t="s">
        <v>331</v>
      </c>
      <c r="T24" s="362" t="s">
        <v>332</v>
      </c>
      <c r="V24" s="10"/>
    </row>
    <row r="25" spans="1:22" ht="15.75">
      <c r="A25" s="651"/>
      <c r="B25" s="155" t="s">
        <v>345</v>
      </c>
      <c r="C25" s="144">
        <f t="shared" si="0"/>
        <v>845.69999999999993</v>
      </c>
      <c r="D25" s="144">
        <f t="shared" si="1"/>
        <v>1127.6000000000001</v>
      </c>
      <c r="E25" s="144">
        <f t="shared" si="2"/>
        <v>1409.5</v>
      </c>
      <c r="F25" s="144">
        <f t="shared" si="3"/>
        <v>1691.3999999999999</v>
      </c>
      <c r="G25" s="144">
        <f t="shared" si="4"/>
        <v>1973.3</v>
      </c>
      <c r="H25" s="144">
        <f t="shared" si="11"/>
        <v>2255.2000000000003</v>
      </c>
      <c r="I25" s="144">
        <f t="shared" si="5"/>
        <v>2537.1</v>
      </c>
      <c r="J25" s="439">
        <v>2819</v>
      </c>
      <c r="K25" s="144">
        <f t="shared" si="6"/>
        <v>3100.9</v>
      </c>
      <c r="L25" s="144">
        <f t="shared" si="7"/>
        <v>3382.7999999999997</v>
      </c>
      <c r="M25" s="144">
        <f t="shared" si="8"/>
        <v>3664.7000000000003</v>
      </c>
      <c r="N25" s="144">
        <f t="shared" si="9"/>
        <v>3946.6</v>
      </c>
      <c r="O25" s="144">
        <f t="shared" si="10"/>
        <v>4228.5</v>
      </c>
      <c r="P25" s="144">
        <f t="shared" si="12"/>
        <v>4510.4000000000005</v>
      </c>
      <c r="Q25" s="144">
        <f t="shared" si="13"/>
        <v>4792.3</v>
      </c>
      <c r="R25" s="145">
        <f t="shared" si="14"/>
        <v>5074.2</v>
      </c>
      <c r="S25" s="362" t="s">
        <v>331</v>
      </c>
      <c r="T25" s="362" t="s">
        <v>332</v>
      </c>
      <c r="V25" s="10"/>
    </row>
    <row r="26" spans="1:22" ht="15.75">
      <c r="A26" s="651"/>
      <c r="B26" s="155" t="s">
        <v>125</v>
      </c>
      <c r="C26" s="144">
        <f t="shared" si="0"/>
        <v>845.69999999999993</v>
      </c>
      <c r="D26" s="144">
        <f t="shared" si="1"/>
        <v>1127.6000000000001</v>
      </c>
      <c r="E26" s="144">
        <f>J26*0.5</f>
        <v>1409.5</v>
      </c>
      <c r="F26" s="144">
        <f t="shared" si="3"/>
        <v>1691.3999999999999</v>
      </c>
      <c r="G26" s="144">
        <f t="shared" si="4"/>
        <v>1973.3</v>
      </c>
      <c r="H26" s="144">
        <f t="shared" si="11"/>
        <v>2255.2000000000003</v>
      </c>
      <c r="I26" s="144">
        <f t="shared" si="5"/>
        <v>2537.1</v>
      </c>
      <c r="J26" s="439">
        <v>2819</v>
      </c>
      <c r="K26" s="144">
        <f t="shared" si="6"/>
        <v>3100.9</v>
      </c>
      <c r="L26" s="144">
        <f t="shared" si="7"/>
        <v>3382.7999999999997</v>
      </c>
      <c r="M26" s="144">
        <f t="shared" si="8"/>
        <v>3664.7000000000003</v>
      </c>
      <c r="N26" s="144">
        <f t="shared" si="9"/>
        <v>3946.6</v>
      </c>
      <c r="O26" s="144">
        <f t="shared" si="10"/>
        <v>4228.5</v>
      </c>
      <c r="P26" s="144">
        <f t="shared" si="12"/>
        <v>4510.4000000000005</v>
      </c>
      <c r="Q26" s="144">
        <f t="shared" si="13"/>
        <v>4792.3</v>
      </c>
      <c r="R26" s="145">
        <f t="shared" si="14"/>
        <v>5074.2</v>
      </c>
      <c r="S26" s="362" t="s">
        <v>331</v>
      </c>
      <c r="T26" s="362" t="s">
        <v>332</v>
      </c>
      <c r="V26" s="10"/>
    </row>
    <row r="27" spans="1:22" ht="15.75">
      <c r="A27" s="651"/>
      <c r="B27" s="155" t="s">
        <v>126</v>
      </c>
      <c r="C27" s="144">
        <f t="shared" si="0"/>
        <v>845.69999999999993</v>
      </c>
      <c r="D27" s="144">
        <f t="shared" si="1"/>
        <v>1127.6000000000001</v>
      </c>
      <c r="E27" s="144">
        <f>J27*0.5</f>
        <v>1409.5</v>
      </c>
      <c r="F27" s="144">
        <f t="shared" si="3"/>
        <v>1691.3999999999999</v>
      </c>
      <c r="G27" s="144">
        <f t="shared" si="4"/>
        <v>1973.3</v>
      </c>
      <c r="H27" s="144">
        <f t="shared" si="11"/>
        <v>2255.2000000000003</v>
      </c>
      <c r="I27" s="144">
        <f t="shared" si="5"/>
        <v>2537.1</v>
      </c>
      <c r="J27" s="439">
        <v>2819</v>
      </c>
      <c r="K27" s="144">
        <f t="shared" si="6"/>
        <v>3100.9</v>
      </c>
      <c r="L27" s="144">
        <f t="shared" si="7"/>
        <v>3382.7999999999997</v>
      </c>
      <c r="M27" s="144">
        <f t="shared" si="8"/>
        <v>3664.7000000000003</v>
      </c>
      <c r="N27" s="144">
        <f t="shared" si="9"/>
        <v>3946.6</v>
      </c>
      <c r="O27" s="144">
        <f t="shared" si="10"/>
        <v>4228.5</v>
      </c>
      <c r="P27" s="144">
        <f t="shared" si="12"/>
        <v>4510.4000000000005</v>
      </c>
      <c r="Q27" s="144">
        <f t="shared" si="13"/>
        <v>4792.3</v>
      </c>
      <c r="R27" s="145">
        <f t="shared" si="14"/>
        <v>5074.2</v>
      </c>
      <c r="S27" s="362" t="s">
        <v>331</v>
      </c>
      <c r="T27" s="362" t="s">
        <v>332</v>
      </c>
      <c r="V27" s="10"/>
    </row>
    <row r="28" spans="1:22" ht="15.75" customHeight="1">
      <c r="A28" s="651"/>
      <c r="B28" s="159" t="s">
        <v>288</v>
      </c>
      <c r="C28" s="144">
        <f t="shared" si="0"/>
        <v>845.69999999999993</v>
      </c>
      <c r="D28" s="144">
        <f t="shared" si="1"/>
        <v>1127.6000000000001</v>
      </c>
      <c r="E28" s="144">
        <f t="shared" si="2"/>
        <v>1409.5</v>
      </c>
      <c r="F28" s="144">
        <f t="shared" si="3"/>
        <v>1691.3999999999999</v>
      </c>
      <c r="G28" s="144">
        <f t="shared" si="4"/>
        <v>1973.3</v>
      </c>
      <c r="H28" s="144">
        <f t="shared" si="11"/>
        <v>2255.2000000000003</v>
      </c>
      <c r="I28" s="144">
        <f t="shared" si="5"/>
        <v>2537.1</v>
      </c>
      <c r="J28" s="439">
        <v>2819</v>
      </c>
      <c r="K28" s="144">
        <f t="shared" si="6"/>
        <v>3100.9</v>
      </c>
      <c r="L28" s="144">
        <f t="shared" si="7"/>
        <v>3382.7999999999997</v>
      </c>
      <c r="M28" s="144">
        <f t="shared" si="8"/>
        <v>3664.7000000000003</v>
      </c>
      <c r="N28" s="144">
        <f t="shared" si="9"/>
        <v>3946.6</v>
      </c>
      <c r="O28" s="144">
        <f t="shared" si="10"/>
        <v>4228.5</v>
      </c>
      <c r="P28" s="144">
        <f t="shared" si="12"/>
        <v>4510.4000000000005</v>
      </c>
      <c r="Q28" s="144">
        <f t="shared" si="13"/>
        <v>4792.3</v>
      </c>
      <c r="R28" s="145">
        <f t="shared" si="14"/>
        <v>5074.2</v>
      </c>
      <c r="S28" s="362" t="s">
        <v>331</v>
      </c>
      <c r="T28" s="362" t="s">
        <v>332</v>
      </c>
      <c r="V28" s="10"/>
    </row>
    <row r="29" spans="1:22">
      <c r="A29" s="652"/>
      <c r="B29" s="646" t="s">
        <v>289</v>
      </c>
      <c r="C29" s="550">
        <f t="shared" si="0"/>
        <v>845.69999999999993</v>
      </c>
      <c r="D29" s="550">
        <f t="shared" si="1"/>
        <v>1127.6000000000001</v>
      </c>
      <c r="E29" s="550">
        <f t="shared" si="2"/>
        <v>1409.5</v>
      </c>
      <c r="F29" s="550">
        <f t="shared" si="3"/>
        <v>1691.3999999999999</v>
      </c>
      <c r="G29" s="550">
        <f t="shared" si="4"/>
        <v>1973.3</v>
      </c>
      <c r="H29" s="550">
        <f t="shared" si="11"/>
        <v>2255.2000000000003</v>
      </c>
      <c r="I29" s="550">
        <f t="shared" si="5"/>
        <v>2537.1</v>
      </c>
      <c r="J29" s="439">
        <v>2819</v>
      </c>
      <c r="K29" s="550">
        <f t="shared" si="6"/>
        <v>3100.9</v>
      </c>
      <c r="L29" s="550">
        <f t="shared" si="7"/>
        <v>3382.7999999999997</v>
      </c>
      <c r="M29" s="550">
        <f t="shared" si="8"/>
        <v>3664.7000000000003</v>
      </c>
      <c r="N29" s="550">
        <f t="shared" si="9"/>
        <v>3946.6</v>
      </c>
      <c r="O29" s="550">
        <f t="shared" si="10"/>
        <v>4228.5</v>
      </c>
      <c r="P29" s="550">
        <f t="shared" si="12"/>
        <v>4510.4000000000005</v>
      </c>
      <c r="Q29" s="550">
        <f t="shared" si="13"/>
        <v>4792.3</v>
      </c>
      <c r="R29" s="554">
        <f t="shared" si="14"/>
        <v>5074.2</v>
      </c>
      <c r="S29" s="644" t="s">
        <v>331</v>
      </c>
      <c r="T29" s="644" t="s">
        <v>332</v>
      </c>
      <c r="V29" s="10"/>
    </row>
    <row r="30" spans="1:22">
      <c r="A30" s="652"/>
      <c r="B30" s="647"/>
      <c r="C30" s="551"/>
      <c r="D30" s="551"/>
      <c r="E30" s="551"/>
      <c r="F30" s="551"/>
      <c r="G30" s="551"/>
      <c r="H30" s="551"/>
      <c r="I30" s="551"/>
      <c r="J30" s="439">
        <v>-200</v>
      </c>
      <c r="K30" s="551"/>
      <c r="L30" s="551"/>
      <c r="M30" s="551"/>
      <c r="N30" s="551"/>
      <c r="O30" s="551"/>
      <c r="P30" s="551"/>
      <c r="Q30" s="551"/>
      <c r="R30" s="555"/>
      <c r="S30" s="571"/>
      <c r="T30" s="571"/>
      <c r="V30" s="10"/>
    </row>
    <row r="31" spans="1:22" ht="31.5">
      <c r="A31" s="651"/>
      <c r="B31" s="160" t="s">
        <v>346</v>
      </c>
      <c r="C31" s="144">
        <f t="shared" si="0"/>
        <v>690</v>
      </c>
      <c r="D31" s="144">
        <f t="shared" si="1"/>
        <v>920</v>
      </c>
      <c r="E31" s="144">
        <f t="shared" si="2"/>
        <v>1150</v>
      </c>
      <c r="F31" s="144">
        <f t="shared" si="3"/>
        <v>1380</v>
      </c>
      <c r="G31" s="144">
        <f t="shared" si="4"/>
        <v>1610</v>
      </c>
      <c r="H31" s="144">
        <f t="shared" si="11"/>
        <v>1840</v>
      </c>
      <c r="I31" s="144">
        <f t="shared" si="5"/>
        <v>2070</v>
      </c>
      <c r="J31" s="439">
        <v>2300</v>
      </c>
      <c r="K31" s="144">
        <f t="shared" si="6"/>
        <v>2530</v>
      </c>
      <c r="L31" s="144">
        <f t="shared" si="7"/>
        <v>2760</v>
      </c>
      <c r="M31" s="144">
        <f t="shared" si="8"/>
        <v>2990</v>
      </c>
      <c r="N31" s="144">
        <f t="shared" si="9"/>
        <v>3220</v>
      </c>
      <c r="O31" s="144">
        <f t="shared" si="10"/>
        <v>3450</v>
      </c>
      <c r="P31" s="144">
        <f>J31*1.6</f>
        <v>3680</v>
      </c>
      <c r="Q31" s="144">
        <f>J31*1.7</f>
        <v>3910</v>
      </c>
      <c r="R31" s="145">
        <f>J31*1.8</f>
        <v>4140</v>
      </c>
      <c r="S31" s="362" t="s">
        <v>290</v>
      </c>
      <c r="T31" s="362" t="s">
        <v>335</v>
      </c>
      <c r="V31" s="10"/>
    </row>
    <row r="32" spans="1:22" ht="32.25" thickBot="1">
      <c r="A32" s="653"/>
      <c r="B32" s="163" t="s">
        <v>347</v>
      </c>
      <c r="C32" s="130">
        <f t="shared" si="0"/>
        <v>690</v>
      </c>
      <c r="D32" s="130">
        <f t="shared" si="1"/>
        <v>920</v>
      </c>
      <c r="E32" s="130">
        <f t="shared" si="2"/>
        <v>1150</v>
      </c>
      <c r="F32" s="130">
        <f t="shared" si="3"/>
        <v>1380</v>
      </c>
      <c r="G32" s="130">
        <f t="shared" si="4"/>
        <v>1610</v>
      </c>
      <c r="H32" s="130">
        <f t="shared" si="11"/>
        <v>1840</v>
      </c>
      <c r="I32" s="130">
        <f t="shared" si="5"/>
        <v>2070</v>
      </c>
      <c r="J32" s="439">
        <v>2300</v>
      </c>
      <c r="K32" s="130">
        <f t="shared" si="6"/>
        <v>2530</v>
      </c>
      <c r="L32" s="130">
        <f t="shared" si="7"/>
        <v>2760</v>
      </c>
      <c r="M32" s="130">
        <f t="shared" si="8"/>
        <v>2990</v>
      </c>
      <c r="N32" s="130">
        <f t="shared" si="9"/>
        <v>3220</v>
      </c>
      <c r="O32" s="130">
        <f t="shared" si="10"/>
        <v>3450</v>
      </c>
      <c r="P32" s="130">
        <f>J32*1.6</f>
        <v>3680</v>
      </c>
      <c r="Q32" s="130">
        <f>J32*1.7</f>
        <v>3910</v>
      </c>
      <c r="R32" s="131">
        <f>J32*1.8</f>
        <v>4140</v>
      </c>
      <c r="S32" s="362" t="s">
        <v>290</v>
      </c>
      <c r="T32" s="362" t="s">
        <v>332</v>
      </c>
      <c r="V32" s="10"/>
    </row>
    <row r="33" spans="1:22" ht="15.75">
      <c r="A33" s="631">
        <v>3</v>
      </c>
      <c r="B33" s="154" t="s">
        <v>5</v>
      </c>
      <c r="C33" s="139">
        <f t="shared" si="0"/>
        <v>907.8</v>
      </c>
      <c r="D33" s="139">
        <f t="shared" si="1"/>
        <v>1210.4000000000001</v>
      </c>
      <c r="E33" s="139">
        <f t="shared" si="2"/>
        <v>1513</v>
      </c>
      <c r="F33" s="139">
        <f t="shared" si="3"/>
        <v>1815.6</v>
      </c>
      <c r="G33" s="139">
        <f t="shared" si="4"/>
        <v>2118.1999999999998</v>
      </c>
      <c r="H33" s="139">
        <f t="shared" si="11"/>
        <v>2420.8000000000002</v>
      </c>
      <c r="I33" s="139">
        <f t="shared" si="5"/>
        <v>2723.4</v>
      </c>
      <c r="J33" s="439">
        <v>3026</v>
      </c>
      <c r="K33" s="139">
        <f t="shared" si="6"/>
        <v>3328.6000000000004</v>
      </c>
      <c r="L33" s="139">
        <f t="shared" si="7"/>
        <v>3631.2</v>
      </c>
      <c r="M33" s="139">
        <f t="shared" si="8"/>
        <v>3933.8</v>
      </c>
      <c r="N33" s="139">
        <f t="shared" si="9"/>
        <v>4236.3999999999996</v>
      </c>
      <c r="O33" s="139">
        <f t="shared" si="10"/>
        <v>4539</v>
      </c>
      <c r="P33" s="139">
        <f t="shared" ref="P33:P51" si="15">J33*1.6</f>
        <v>4841.6000000000004</v>
      </c>
      <c r="Q33" s="139">
        <f t="shared" ref="Q33:Q51" si="16">J33*1.7</f>
        <v>5144.2</v>
      </c>
      <c r="R33" s="140">
        <f t="shared" ref="R33:R51" si="17">J33*1.8</f>
        <v>5446.8</v>
      </c>
      <c r="S33" s="362" t="s">
        <v>331</v>
      </c>
      <c r="T33" s="362" t="s">
        <v>332</v>
      </c>
      <c r="V33" s="10"/>
    </row>
    <row r="34" spans="1:22" ht="31.5">
      <c r="A34" s="632"/>
      <c r="B34" s="19" t="s">
        <v>291</v>
      </c>
      <c r="C34" s="144">
        <f t="shared" si="0"/>
        <v>907.8</v>
      </c>
      <c r="D34" s="144">
        <f t="shared" si="1"/>
        <v>1210.4000000000001</v>
      </c>
      <c r="E34" s="144">
        <f t="shared" si="2"/>
        <v>1513</v>
      </c>
      <c r="F34" s="144">
        <f t="shared" si="3"/>
        <v>1815.6</v>
      </c>
      <c r="G34" s="144">
        <f t="shared" si="4"/>
        <v>2118.1999999999998</v>
      </c>
      <c r="H34" s="144">
        <f t="shared" si="11"/>
        <v>2420.8000000000002</v>
      </c>
      <c r="I34" s="144">
        <f t="shared" si="5"/>
        <v>2723.4</v>
      </c>
      <c r="J34" s="439">
        <v>3026</v>
      </c>
      <c r="K34" s="144">
        <f t="shared" si="6"/>
        <v>3328.6000000000004</v>
      </c>
      <c r="L34" s="144">
        <f t="shared" si="7"/>
        <v>3631.2</v>
      </c>
      <c r="M34" s="144">
        <f t="shared" si="8"/>
        <v>3933.8</v>
      </c>
      <c r="N34" s="144">
        <f t="shared" si="9"/>
        <v>4236.3999999999996</v>
      </c>
      <c r="O34" s="144">
        <f t="shared" si="10"/>
        <v>4539</v>
      </c>
      <c r="P34" s="144">
        <f t="shared" si="15"/>
        <v>4841.6000000000004</v>
      </c>
      <c r="Q34" s="144">
        <f t="shared" si="16"/>
        <v>5144.2</v>
      </c>
      <c r="R34" s="145">
        <f t="shared" si="17"/>
        <v>5446.8</v>
      </c>
      <c r="S34" s="362" t="s">
        <v>339</v>
      </c>
      <c r="T34" s="362" t="s">
        <v>340</v>
      </c>
      <c r="V34" s="10"/>
    </row>
    <row r="35" spans="1:22" ht="30.75">
      <c r="A35" s="632"/>
      <c r="B35" s="155" t="s">
        <v>292</v>
      </c>
      <c r="C35" s="144">
        <f t="shared" si="0"/>
        <v>907.8</v>
      </c>
      <c r="D35" s="144">
        <f t="shared" si="1"/>
        <v>1210.4000000000001</v>
      </c>
      <c r="E35" s="144">
        <f t="shared" si="2"/>
        <v>1513</v>
      </c>
      <c r="F35" s="144">
        <f t="shared" si="3"/>
        <v>1815.6</v>
      </c>
      <c r="G35" s="144">
        <f t="shared" si="4"/>
        <v>2118.1999999999998</v>
      </c>
      <c r="H35" s="144">
        <f t="shared" si="11"/>
        <v>2420.8000000000002</v>
      </c>
      <c r="I35" s="144">
        <f t="shared" si="5"/>
        <v>2723.4</v>
      </c>
      <c r="J35" s="439">
        <v>3026</v>
      </c>
      <c r="K35" s="144">
        <f t="shared" si="6"/>
        <v>3328.6000000000004</v>
      </c>
      <c r="L35" s="144">
        <f t="shared" si="7"/>
        <v>3631.2</v>
      </c>
      <c r="M35" s="144">
        <f t="shared" si="8"/>
        <v>3933.8</v>
      </c>
      <c r="N35" s="144">
        <f t="shared" si="9"/>
        <v>4236.3999999999996</v>
      </c>
      <c r="O35" s="144">
        <f t="shared" si="10"/>
        <v>4539</v>
      </c>
      <c r="P35" s="144">
        <f t="shared" si="15"/>
        <v>4841.6000000000004</v>
      </c>
      <c r="Q35" s="144">
        <f t="shared" si="16"/>
        <v>5144.2</v>
      </c>
      <c r="R35" s="145">
        <f t="shared" si="17"/>
        <v>5446.8</v>
      </c>
      <c r="S35" s="362" t="s">
        <v>331</v>
      </c>
      <c r="T35" s="362" t="s">
        <v>290</v>
      </c>
      <c r="V35" s="10"/>
    </row>
    <row r="36" spans="1:22" ht="15.75">
      <c r="A36" s="632"/>
      <c r="B36" s="155" t="s">
        <v>293</v>
      </c>
      <c r="C36" s="144">
        <f t="shared" si="0"/>
        <v>907.8</v>
      </c>
      <c r="D36" s="144">
        <f t="shared" si="1"/>
        <v>1210.4000000000001</v>
      </c>
      <c r="E36" s="144">
        <f t="shared" si="2"/>
        <v>1513</v>
      </c>
      <c r="F36" s="144">
        <f t="shared" si="3"/>
        <v>1815.6</v>
      </c>
      <c r="G36" s="144">
        <f t="shared" si="4"/>
        <v>2118.1999999999998</v>
      </c>
      <c r="H36" s="144">
        <f t="shared" si="11"/>
        <v>2420.8000000000002</v>
      </c>
      <c r="I36" s="144">
        <f t="shared" si="5"/>
        <v>2723.4</v>
      </c>
      <c r="J36" s="439">
        <v>3026</v>
      </c>
      <c r="K36" s="144">
        <f t="shared" si="6"/>
        <v>3328.6000000000004</v>
      </c>
      <c r="L36" s="144">
        <f t="shared" si="7"/>
        <v>3631.2</v>
      </c>
      <c r="M36" s="144">
        <f t="shared" si="8"/>
        <v>3933.8</v>
      </c>
      <c r="N36" s="144">
        <f t="shared" si="9"/>
        <v>4236.3999999999996</v>
      </c>
      <c r="O36" s="144">
        <f t="shared" si="10"/>
        <v>4539</v>
      </c>
      <c r="P36" s="144">
        <f t="shared" si="15"/>
        <v>4841.6000000000004</v>
      </c>
      <c r="Q36" s="144">
        <f t="shared" si="16"/>
        <v>5144.2</v>
      </c>
      <c r="R36" s="145">
        <f t="shared" si="17"/>
        <v>5446.8</v>
      </c>
      <c r="S36" s="362" t="s">
        <v>348</v>
      </c>
      <c r="T36" s="362" t="s">
        <v>349</v>
      </c>
      <c r="V36" s="10"/>
    </row>
    <row r="37" spans="1:22" ht="31.5">
      <c r="A37" s="632"/>
      <c r="B37" s="19" t="s">
        <v>350</v>
      </c>
      <c r="C37" s="144">
        <f t="shared" si="0"/>
        <v>714.3</v>
      </c>
      <c r="D37" s="144">
        <f t="shared" si="1"/>
        <v>952.40000000000009</v>
      </c>
      <c r="E37" s="144">
        <f t="shared" si="2"/>
        <v>1190.5</v>
      </c>
      <c r="F37" s="144">
        <f t="shared" si="3"/>
        <v>1428.6</v>
      </c>
      <c r="G37" s="144">
        <f t="shared" si="4"/>
        <v>1666.6999999999998</v>
      </c>
      <c r="H37" s="144">
        <f t="shared" si="11"/>
        <v>1904.8000000000002</v>
      </c>
      <c r="I37" s="144">
        <f t="shared" si="5"/>
        <v>2142.9</v>
      </c>
      <c r="J37" s="439">
        <v>2381</v>
      </c>
      <c r="K37" s="144">
        <f t="shared" si="6"/>
        <v>2619.1000000000004</v>
      </c>
      <c r="L37" s="144">
        <f t="shared" si="7"/>
        <v>2857.2</v>
      </c>
      <c r="M37" s="144">
        <f t="shared" si="8"/>
        <v>3095.3</v>
      </c>
      <c r="N37" s="144">
        <f t="shared" si="9"/>
        <v>3333.3999999999996</v>
      </c>
      <c r="O37" s="144">
        <f t="shared" si="10"/>
        <v>3571.5</v>
      </c>
      <c r="P37" s="144">
        <f t="shared" si="15"/>
        <v>3809.6000000000004</v>
      </c>
      <c r="Q37" s="144">
        <f t="shared" si="16"/>
        <v>4047.7</v>
      </c>
      <c r="R37" s="145">
        <f t="shared" si="17"/>
        <v>4285.8</v>
      </c>
      <c r="S37" s="362" t="s">
        <v>290</v>
      </c>
      <c r="T37" s="362" t="s">
        <v>335</v>
      </c>
      <c r="V37" s="10"/>
    </row>
    <row r="38" spans="1:22" ht="30.75">
      <c r="A38" s="632"/>
      <c r="B38" s="19" t="s">
        <v>351</v>
      </c>
      <c r="C38" s="144">
        <f t="shared" si="0"/>
        <v>714.3</v>
      </c>
      <c r="D38" s="144">
        <f t="shared" si="1"/>
        <v>952.40000000000009</v>
      </c>
      <c r="E38" s="144">
        <f t="shared" si="2"/>
        <v>1190.5</v>
      </c>
      <c r="F38" s="144">
        <f t="shared" si="3"/>
        <v>1428.6</v>
      </c>
      <c r="G38" s="144">
        <f t="shared" si="4"/>
        <v>1666.6999999999998</v>
      </c>
      <c r="H38" s="144">
        <f t="shared" si="11"/>
        <v>1904.8000000000002</v>
      </c>
      <c r="I38" s="144">
        <f t="shared" si="5"/>
        <v>2142.9</v>
      </c>
      <c r="J38" s="439">
        <v>2381</v>
      </c>
      <c r="K38" s="144">
        <f t="shared" si="6"/>
        <v>2619.1000000000004</v>
      </c>
      <c r="L38" s="144">
        <f t="shared" si="7"/>
        <v>2857.2</v>
      </c>
      <c r="M38" s="144">
        <f t="shared" si="8"/>
        <v>3095.3</v>
      </c>
      <c r="N38" s="144">
        <f t="shared" si="9"/>
        <v>3333.3999999999996</v>
      </c>
      <c r="O38" s="144">
        <f t="shared" si="10"/>
        <v>3571.5</v>
      </c>
      <c r="P38" s="144">
        <f t="shared" si="15"/>
        <v>3809.6000000000004</v>
      </c>
      <c r="Q38" s="144">
        <f t="shared" si="16"/>
        <v>4047.7</v>
      </c>
      <c r="R38" s="145">
        <f t="shared" si="17"/>
        <v>4285.8</v>
      </c>
      <c r="S38" s="362" t="s">
        <v>290</v>
      </c>
      <c r="T38" s="362" t="s">
        <v>340</v>
      </c>
      <c r="V38" s="10"/>
    </row>
    <row r="39" spans="1:22" ht="31.5">
      <c r="A39" s="632"/>
      <c r="B39" s="19" t="s">
        <v>352</v>
      </c>
      <c r="C39" s="144">
        <f t="shared" si="0"/>
        <v>907.8</v>
      </c>
      <c r="D39" s="144">
        <f t="shared" si="1"/>
        <v>1210.4000000000001</v>
      </c>
      <c r="E39" s="144">
        <f t="shared" si="2"/>
        <v>1513</v>
      </c>
      <c r="F39" s="144">
        <f t="shared" si="3"/>
        <v>1815.6</v>
      </c>
      <c r="G39" s="144">
        <f t="shared" si="4"/>
        <v>2118.1999999999998</v>
      </c>
      <c r="H39" s="144">
        <f t="shared" si="11"/>
        <v>2420.8000000000002</v>
      </c>
      <c r="I39" s="144">
        <f t="shared" si="5"/>
        <v>2723.4</v>
      </c>
      <c r="J39" s="439">
        <v>3026</v>
      </c>
      <c r="K39" s="144">
        <f t="shared" si="6"/>
        <v>3328.6000000000004</v>
      </c>
      <c r="L39" s="144">
        <f t="shared" si="7"/>
        <v>3631.2</v>
      </c>
      <c r="M39" s="144">
        <f t="shared" si="8"/>
        <v>3933.8</v>
      </c>
      <c r="N39" s="144">
        <f t="shared" si="9"/>
        <v>4236.3999999999996</v>
      </c>
      <c r="O39" s="144">
        <f t="shared" si="10"/>
        <v>4539</v>
      </c>
      <c r="P39" s="144">
        <f t="shared" si="15"/>
        <v>4841.6000000000004</v>
      </c>
      <c r="Q39" s="144">
        <f t="shared" si="16"/>
        <v>5144.2</v>
      </c>
      <c r="R39" s="145">
        <f t="shared" si="17"/>
        <v>5446.8</v>
      </c>
      <c r="S39" s="362" t="s">
        <v>339</v>
      </c>
      <c r="T39" s="362" t="s">
        <v>290</v>
      </c>
      <c r="V39" s="10"/>
    </row>
    <row r="40" spans="1:22" ht="15.75">
      <c r="A40" s="632"/>
      <c r="B40" s="19" t="s">
        <v>297</v>
      </c>
      <c r="C40" s="144">
        <f t="shared" si="0"/>
        <v>907.8</v>
      </c>
      <c r="D40" s="144">
        <f t="shared" si="1"/>
        <v>1210.4000000000001</v>
      </c>
      <c r="E40" s="144">
        <f t="shared" si="2"/>
        <v>1513</v>
      </c>
      <c r="F40" s="144">
        <f t="shared" si="3"/>
        <v>1815.6</v>
      </c>
      <c r="G40" s="144">
        <f t="shared" si="4"/>
        <v>2118.1999999999998</v>
      </c>
      <c r="H40" s="144">
        <f t="shared" si="11"/>
        <v>2420.8000000000002</v>
      </c>
      <c r="I40" s="144">
        <f t="shared" si="5"/>
        <v>2723.4</v>
      </c>
      <c r="J40" s="439">
        <v>3026</v>
      </c>
      <c r="K40" s="144">
        <f t="shared" si="6"/>
        <v>3328.6000000000004</v>
      </c>
      <c r="L40" s="144">
        <f t="shared" si="7"/>
        <v>3631.2</v>
      </c>
      <c r="M40" s="144">
        <f t="shared" si="8"/>
        <v>3933.8</v>
      </c>
      <c r="N40" s="144">
        <f t="shared" si="9"/>
        <v>4236.3999999999996</v>
      </c>
      <c r="O40" s="144">
        <f t="shared" si="10"/>
        <v>4539</v>
      </c>
      <c r="P40" s="144">
        <f t="shared" si="15"/>
        <v>4841.6000000000004</v>
      </c>
      <c r="Q40" s="144">
        <f t="shared" si="16"/>
        <v>5144.2</v>
      </c>
      <c r="R40" s="145">
        <f t="shared" si="17"/>
        <v>5446.8</v>
      </c>
      <c r="S40" s="362" t="s">
        <v>339</v>
      </c>
      <c r="T40" s="362" t="s">
        <v>340</v>
      </c>
      <c r="V40" s="10"/>
    </row>
    <row r="41" spans="1:22" ht="15.75">
      <c r="A41" s="632"/>
      <c r="B41" s="155" t="s">
        <v>298</v>
      </c>
      <c r="C41" s="144">
        <f t="shared" si="0"/>
        <v>907.8</v>
      </c>
      <c r="D41" s="144">
        <f t="shared" si="1"/>
        <v>1210.4000000000001</v>
      </c>
      <c r="E41" s="144">
        <f t="shared" si="2"/>
        <v>1513</v>
      </c>
      <c r="F41" s="144">
        <f t="shared" si="3"/>
        <v>1815.6</v>
      </c>
      <c r="G41" s="144">
        <f t="shared" si="4"/>
        <v>2118.1999999999998</v>
      </c>
      <c r="H41" s="144">
        <f t="shared" si="11"/>
        <v>2420.8000000000002</v>
      </c>
      <c r="I41" s="144">
        <f t="shared" si="5"/>
        <v>2723.4</v>
      </c>
      <c r="J41" s="439">
        <v>3026</v>
      </c>
      <c r="K41" s="144">
        <f t="shared" si="6"/>
        <v>3328.6000000000004</v>
      </c>
      <c r="L41" s="144">
        <f t="shared" si="7"/>
        <v>3631.2</v>
      </c>
      <c r="M41" s="144">
        <f t="shared" si="8"/>
        <v>3933.8</v>
      </c>
      <c r="N41" s="144">
        <f t="shared" si="9"/>
        <v>4236.3999999999996</v>
      </c>
      <c r="O41" s="144">
        <f t="shared" si="10"/>
        <v>4539</v>
      </c>
      <c r="P41" s="144">
        <f t="shared" si="15"/>
        <v>4841.6000000000004</v>
      </c>
      <c r="Q41" s="144">
        <f t="shared" si="16"/>
        <v>5144.2</v>
      </c>
      <c r="R41" s="145">
        <f t="shared" si="17"/>
        <v>5446.8</v>
      </c>
      <c r="S41" s="362" t="s">
        <v>353</v>
      </c>
      <c r="T41" s="362" t="s">
        <v>332</v>
      </c>
      <c r="V41" s="10"/>
    </row>
    <row r="42" spans="1:22" ht="31.5">
      <c r="A42" s="632"/>
      <c r="B42" s="19" t="s">
        <v>299</v>
      </c>
      <c r="C42" s="144">
        <f t="shared" si="0"/>
        <v>907.8</v>
      </c>
      <c r="D42" s="144">
        <f t="shared" si="1"/>
        <v>1210.4000000000001</v>
      </c>
      <c r="E42" s="144">
        <f t="shared" si="2"/>
        <v>1513</v>
      </c>
      <c r="F42" s="144">
        <f t="shared" si="3"/>
        <v>1815.6</v>
      </c>
      <c r="G42" s="144">
        <f t="shared" si="4"/>
        <v>2118.1999999999998</v>
      </c>
      <c r="H42" s="144">
        <f t="shared" si="11"/>
        <v>2420.8000000000002</v>
      </c>
      <c r="I42" s="144">
        <f t="shared" si="5"/>
        <v>2723.4</v>
      </c>
      <c r="J42" s="439">
        <v>3026</v>
      </c>
      <c r="K42" s="144">
        <f t="shared" si="6"/>
        <v>3328.6000000000004</v>
      </c>
      <c r="L42" s="144">
        <f t="shared" si="7"/>
        <v>3631.2</v>
      </c>
      <c r="M42" s="144">
        <f t="shared" si="8"/>
        <v>3933.8</v>
      </c>
      <c r="N42" s="144">
        <f t="shared" si="9"/>
        <v>4236.3999999999996</v>
      </c>
      <c r="O42" s="144">
        <f t="shared" si="10"/>
        <v>4539</v>
      </c>
      <c r="P42" s="144">
        <f t="shared" si="15"/>
        <v>4841.6000000000004</v>
      </c>
      <c r="Q42" s="144">
        <f t="shared" si="16"/>
        <v>5144.2</v>
      </c>
      <c r="R42" s="145">
        <f t="shared" si="17"/>
        <v>5446.8</v>
      </c>
      <c r="S42" s="362" t="s">
        <v>339</v>
      </c>
      <c r="T42" s="362" t="s">
        <v>290</v>
      </c>
      <c r="V42" s="10"/>
    </row>
    <row r="43" spans="1:22" ht="16.5" thickBot="1">
      <c r="A43" s="633"/>
      <c r="B43" s="163" t="s">
        <v>354</v>
      </c>
      <c r="C43" s="130">
        <f t="shared" si="0"/>
        <v>907.8</v>
      </c>
      <c r="D43" s="130">
        <f t="shared" si="1"/>
        <v>1210.4000000000001</v>
      </c>
      <c r="E43" s="130">
        <f t="shared" si="2"/>
        <v>1513</v>
      </c>
      <c r="F43" s="130">
        <f t="shared" si="3"/>
        <v>1815.6</v>
      </c>
      <c r="G43" s="130">
        <f t="shared" si="4"/>
        <v>2118.1999999999998</v>
      </c>
      <c r="H43" s="130">
        <f t="shared" si="11"/>
        <v>2420.8000000000002</v>
      </c>
      <c r="I43" s="130">
        <f t="shared" si="5"/>
        <v>2723.4</v>
      </c>
      <c r="J43" s="439">
        <v>3026</v>
      </c>
      <c r="K43" s="130">
        <f t="shared" si="6"/>
        <v>3328.6000000000004</v>
      </c>
      <c r="L43" s="130">
        <f t="shared" si="7"/>
        <v>3631.2</v>
      </c>
      <c r="M43" s="130">
        <f t="shared" si="8"/>
        <v>3933.8</v>
      </c>
      <c r="N43" s="130">
        <f t="shared" si="9"/>
        <v>4236.3999999999996</v>
      </c>
      <c r="O43" s="130">
        <f t="shared" si="10"/>
        <v>4539</v>
      </c>
      <c r="P43" s="130">
        <f t="shared" si="15"/>
        <v>4841.6000000000004</v>
      </c>
      <c r="Q43" s="130">
        <f t="shared" si="16"/>
        <v>5144.2</v>
      </c>
      <c r="R43" s="131">
        <f t="shared" si="17"/>
        <v>5446.8</v>
      </c>
      <c r="S43" s="362" t="s">
        <v>355</v>
      </c>
      <c r="T43" s="362" t="s">
        <v>356</v>
      </c>
      <c r="V43" s="10"/>
    </row>
    <row r="44" spans="1:22" s="458" customFormat="1" ht="16.5" thickBot="1">
      <c r="A44" s="461"/>
      <c r="B44" s="465"/>
      <c r="C44" s="207"/>
      <c r="D44" s="207"/>
      <c r="E44" s="207"/>
      <c r="F44" s="207"/>
      <c r="G44" s="207"/>
      <c r="H44" s="207"/>
      <c r="I44" s="207"/>
      <c r="J44" s="492"/>
      <c r="K44" s="207"/>
      <c r="L44" s="207"/>
      <c r="M44" s="207"/>
      <c r="N44" s="207"/>
      <c r="O44" s="207"/>
      <c r="P44" s="207"/>
      <c r="Q44" s="207"/>
      <c r="R44" s="463"/>
      <c r="S44" s="459"/>
      <c r="T44" s="459"/>
      <c r="V44" s="10"/>
    </row>
    <row r="45" spans="1:22" ht="15.75">
      <c r="A45" s="631">
        <v>4</v>
      </c>
      <c r="B45" s="154" t="s">
        <v>130</v>
      </c>
      <c r="C45" s="139">
        <f t="shared" si="0"/>
        <v>968.4</v>
      </c>
      <c r="D45" s="139">
        <f t="shared" si="1"/>
        <v>1291.2</v>
      </c>
      <c r="E45" s="139">
        <f t="shared" si="2"/>
        <v>1614</v>
      </c>
      <c r="F45" s="139">
        <f t="shared" si="3"/>
        <v>1936.8</v>
      </c>
      <c r="G45" s="139">
        <f t="shared" si="4"/>
        <v>2259.6</v>
      </c>
      <c r="H45" s="139">
        <f t="shared" si="11"/>
        <v>2582.4</v>
      </c>
      <c r="I45" s="139">
        <f t="shared" si="5"/>
        <v>2905.2000000000003</v>
      </c>
      <c r="J45" s="439">
        <v>3228</v>
      </c>
      <c r="K45" s="139">
        <f t="shared" si="6"/>
        <v>3550.8</v>
      </c>
      <c r="L45" s="139">
        <f t="shared" si="7"/>
        <v>3873.6</v>
      </c>
      <c r="M45" s="139">
        <f t="shared" si="8"/>
        <v>4196.4000000000005</v>
      </c>
      <c r="N45" s="139">
        <f t="shared" si="9"/>
        <v>4519.2</v>
      </c>
      <c r="O45" s="139">
        <f t="shared" si="10"/>
        <v>4842</v>
      </c>
      <c r="P45" s="139">
        <f t="shared" si="15"/>
        <v>5164.8</v>
      </c>
      <c r="Q45" s="139">
        <f t="shared" si="16"/>
        <v>5487.5999999999995</v>
      </c>
      <c r="R45" s="140">
        <f t="shared" si="17"/>
        <v>5810.4000000000005</v>
      </c>
      <c r="S45" s="362" t="s">
        <v>331</v>
      </c>
      <c r="T45" s="362" t="s">
        <v>332</v>
      </c>
      <c r="V45" s="10"/>
    </row>
    <row r="46" spans="1:22" ht="15.75">
      <c r="A46" s="632"/>
      <c r="B46" s="19" t="s">
        <v>300</v>
      </c>
      <c r="C46" s="144">
        <f t="shared" si="0"/>
        <v>968.4</v>
      </c>
      <c r="D46" s="144">
        <f t="shared" si="1"/>
        <v>1291.2</v>
      </c>
      <c r="E46" s="144">
        <f t="shared" si="2"/>
        <v>1614</v>
      </c>
      <c r="F46" s="144">
        <f t="shared" si="3"/>
        <v>1936.8</v>
      </c>
      <c r="G46" s="144">
        <f t="shared" si="4"/>
        <v>2259.6</v>
      </c>
      <c r="H46" s="144">
        <f t="shared" si="11"/>
        <v>2582.4</v>
      </c>
      <c r="I46" s="144">
        <f t="shared" si="5"/>
        <v>2905.2000000000003</v>
      </c>
      <c r="J46" s="439">
        <v>3228</v>
      </c>
      <c r="K46" s="144">
        <f t="shared" si="6"/>
        <v>3550.8</v>
      </c>
      <c r="L46" s="144">
        <f t="shared" si="7"/>
        <v>3873.6</v>
      </c>
      <c r="M46" s="144">
        <f t="shared" si="8"/>
        <v>4196.4000000000005</v>
      </c>
      <c r="N46" s="144">
        <f t="shared" si="9"/>
        <v>4519.2</v>
      </c>
      <c r="O46" s="144">
        <f t="shared" si="10"/>
        <v>4842</v>
      </c>
      <c r="P46" s="144">
        <f t="shared" si="15"/>
        <v>5164.8</v>
      </c>
      <c r="Q46" s="144">
        <f t="shared" si="16"/>
        <v>5487.5999999999995</v>
      </c>
      <c r="R46" s="145">
        <f t="shared" si="17"/>
        <v>5810.4000000000005</v>
      </c>
      <c r="S46" s="362" t="s">
        <v>334</v>
      </c>
      <c r="T46" s="362" t="s">
        <v>335</v>
      </c>
      <c r="V46" s="10"/>
    </row>
    <row r="47" spans="1:22" ht="15.75">
      <c r="A47" s="632"/>
      <c r="B47" s="155" t="s">
        <v>301</v>
      </c>
      <c r="C47" s="144">
        <f t="shared" si="0"/>
        <v>968.4</v>
      </c>
      <c r="D47" s="144">
        <f t="shared" si="1"/>
        <v>1291.2</v>
      </c>
      <c r="E47" s="144">
        <f t="shared" si="2"/>
        <v>1614</v>
      </c>
      <c r="F47" s="144">
        <f t="shared" si="3"/>
        <v>1936.8</v>
      </c>
      <c r="G47" s="144">
        <f t="shared" si="4"/>
        <v>2259.6</v>
      </c>
      <c r="H47" s="144">
        <f t="shared" si="11"/>
        <v>2582.4</v>
      </c>
      <c r="I47" s="144">
        <f t="shared" si="5"/>
        <v>2905.2000000000003</v>
      </c>
      <c r="J47" s="439">
        <v>3228</v>
      </c>
      <c r="K47" s="144">
        <f t="shared" si="6"/>
        <v>3550.8</v>
      </c>
      <c r="L47" s="144">
        <f t="shared" si="7"/>
        <v>3873.6</v>
      </c>
      <c r="M47" s="144">
        <f t="shared" si="8"/>
        <v>4196.4000000000005</v>
      </c>
      <c r="N47" s="144">
        <f t="shared" si="9"/>
        <v>4519.2</v>
      </c>
      <c r="O47" s="144">
        <f t="shared" si="10"/>
        <v>4842</v>
      </c>
      <c r="P47" s="144">
        <f t="shared" si="15"/>
        <v>5164.8</v>
      </c>
      <c r="Q47" s="144">
        <f t="shared" si="16"/>
        <v>5487.5999999999995</v>
      </c>
      <c r="R47" s="145">
        <f t="shared" si="17"/>
        <v>5810.4000000000005</v>
      </c>
      <c r="S47" s="362" t="s">
        <v>331</v>
      </c>
      <c r="T47" s="362" t="s">
        <v>332</v>
      </c>
      <c r="V47" s="10"/>
    </row>
    <row r="48" spans="1:22" ht="15.75">
      <c r="A48" s="632"/>
      <c r="B48" s="19" t="s">
        <v>302</v>
      </c>
      <c r="C48" s="144">
        <f t="shared" si="0"/>
        <v>968.4</v>
      </c>
      <c r="D48" s="144">
        <f t="shared" si="1"/>
        <v>1291.2</v>
      </c>
      <c r="E48" s="144">
        <f t="shared" si="2"/>
        <v>1614</v>
      </c>
      <c r="F48" s="144">
        <f t="shared" si="3"/>
        <v>1936.8</v>
      </c>
      <c r="G48" s="144">
        <f t="shared" si="4"/>
        <v>2259.6</v>
      </c>
      <c r="H48" s="144">
        <f t="shared" si="11"/>
        <v>2582.4</v>
      </c>
      <c r="I48" s="144">
        <f t="shared" si="5"/>
        <v>2905.2000000000003</v>
      </c>
      <c r="J48" s="439">
        <v>3228</v>
      </c>
      <c r="K48" s="144">
        <f t="shared" si="6"/>
        <v>3550.8</v>
      </c>
      <c r="L48" s="144">
        <f t="shared" si="7"/>
        <v>3873.6</v>
      </c>
      <c r="M48" s="144">
        <f t="shared" si="8"/>
        <v>4196.4000000000005</v>
      </c>
      <c r="N48" s="144">
        <f t="shared" si="9"/>
        <v>4519.2</v>
      </c>
      <c r="O48" s="144">
        <f t="shared" si="10"/>
        <v>4842</v>
      </c>
      <c r="P48" s="144">
        <f t="shared" si="15"/>
        <v>5164.8</v>
      </c>
      <c r="Q48" s="144">
        <f t="shared" si="16"/>
        <v>5487.5999999999995</v>
      </c>
      <c r="R48" s="145">
        <f t="shared" si="17"/>
        <v>5810.4000000000005</v>
      </c>
      <c r="S48" s="362" t="s">
        <v>334</v>
      </c>
      <c r="T48" s="362" t="s">
        <v>335</v>
      </c>
      <c r="V48" s="10"/>
    </row>
    <row r="49" spans="1:22" ht="15.75">
      <c r="A49" s="632"/>
      <c r="B49" s="155" t="s">
        <v>357</v>
      </c>
      <c r="C49" s="144">
        <f t="shared" si="0"/>
        <v>968.4</v>
      </c>
      <c r="D49" s="144">
        <f t="shared" si="1"/>
        <v>1291.2</v>
      </c>
      <c r="E49" s="144">
        <f t="shared" si="2"/>
        <v>1614</v>
      </c>
      <c r="F49" s="144">
        <f t="shared" si="3"/>
        <v>1936.8</v>
      </c>
      <c r="G49" s="144">
        <f t="shared" si="4"/>
        <v>2259.6</v>
      </c>
      <c r="H49" s="144">
        <f t="shared" si="11"/>
        <v>2582.4</v>
      </c>
      <c r="I49" s="144">
        <f t="shared" si="5"/>
        <v>2905.2000000000003</v>
      </c>
      <c r="J49" s="439">
        <v>3228</v>
      </c>
      <c r="K49" s="144">
        <f t="shared" si="6"/>
        <v>3550.8</v>
      </c>
      <c r="L49" s="144">
        <f t="shared" si="7"/>
        <v>3873.6</v>
      </c>
      <c r="M49" s="144">
        <f t="shared" si="8"/>
        <v>4196.4000000000005</v>
      </c>
      <c r="N49" s="144">
        <f t="shared" si="9"/>
        <v>4519.2</v>
      </c>
      <c r="O49" s="144">
        <f t="shared" si="10"/>
        <v>4842</v>
      </c>
      <c r="P49" s="144">
        <f t="shared" si="15"/>
        <v>5164.8</v>
      </c>
      <c r="Q49" s="144">
        <f t="shared" si="16"/>
        <v>5487.5999999999995</v>
      </c>
      <c r="R49" s="145">
        <f t="shared" si="17"/>
        <v>5810.4000000000005</v>
      </c>
      <c r="S49" s="362" t="s">
        <v>331</v>
      </c>
      <c r="T49" s="362" t="s">
        <v>332</v>
      </c>
      <c r="V49" s="10"/>
    </row>
    <row r="50" spans="1:22" ht="15.75">
      <c r="A50" s="632"/>
      <c r="B50" s="19" t="s">
        <v>303</v>
      </c>
      <c r="C50" s="144">
        <f t="shared" si="0"/>
        <v>968.4</v>
      </c>
      <c r="D50" s="144">
        <f t="shared" si="1"/>
        <v>1291.2</v>
      </c>
      <c r="E50" s="144">
        <f t="shared" si="2"/>
        <v>1614</v>
      </c>
      <c r="F50" s="144">
        <f t="shared" si="3"/>
        <v>1936.8</v>
      </c>
      <c r="G50" s="144">
        <f t="shared" si="4"/>
        <v>2259.6</v>
      </c>
      <c r="H50" s="144">
        <f t="shared" si="11"/>
        <v>2582.4</v>
      </c>
      <c r="I50" s="144">
        <f t="shared" si="5"/>
        <v>2905.2000000000003</v>
      </c>
      <c r="J50" s="439">
        <v>3228</v>
      </c>
      <c r="K50" s="144">
        <f t="shared" si="6"/>
        <v>3550.8</v>
      </c>
      <c r="L50" s="144">
        <f t="shared" si="7"/>
        <v>3873.6</v>
      </c>
      <c r="M50" s="144">
        <f t="shared" si="8"/>
        <v>4196.4000000000005</v>
      </c>
      <c r="N50" s="144">
        <f t="shared" si="9"/>
        <v>4519.2</v>
      </c>
      <c r="O50" s="144">
        <f t="shared" si="10"/>
        <v>4842</v>
      </c>
      <c r="P50" s="144">
        <f t="shared" si="15"/>
        <v>5164.8</v>
      </c>
      <c r="Q50" s="144">
        <f t="shared" si="16"/>
        <v>5487.5999999999995</v>
      </c>
      <c r="R50" s="145">
        <f t="shared" si="17"/>
        <v>5810.4000000000005</v>
      </c>
      <c r="S50" s="362" t="s">
        <v>334</v>
      </c>
      <c r="T50" s="362" t="s">
        <v>335</v>
      </c>
      <c r="V50" s="10"/>
    </row>
    <row r="51" spans="1:22" ht="15.75">
      <c r="A51" s="635"/>
      <c r="B51" s="155" t="s">
        <v>132</v>
      </c>
      <c r="C51" s="144">
        <f t="shared" si="0"/>
        <v>968.4</v>
      </c>
      <c r="D51" s="144">
        <f t="shared" si="1"/>
        <v>1291.2</v>
      </c>
      <c r="E51" s="144">
        <f t="shared" si="2"/>
        <v>1614</v>
      </c>
      <c r="F51" s="144">
        <f t="shared" si="3"/>
        <v>1936.8</v>
      </c>
      <c r="G51" s="144">
        <f t="shared" si="4"/>
        <v>2259.6</v>
      </c>
      <c r="H51" s="144">
        <f t="shared" si="11"/>
        <v>2582.4</v>
      </c>
      <c r="I51" s="144">
        <f t="shared" si="5"/>
        <v>2905.2000000000003</v>
      </c>
      <c r="J51" s="439">
        <v>3228</v>
      </c>
      <c r="K51" s="144">
        <f t="shared" si="6"/>
        <v>3550.8</v>
      </c>
      <c r="L51" s="144">
        <f t="shared" si="7"/>
        <v>3873.6</v>
      </c>
      <c r="M51" s="144">
        <f t="shared" si="8"/>
        <v>4196.4000000000005</v>
      </c>
      <c r="N51" s="144">
        <f t="shared" si="9"/>
        <v>4519.2</v>
      </c>
      <c r="O51" s="144">
        <f t="shared" si="10"/>
        <v>4842</v>
      </c>
      <c r="P51" s="144">
        <f t="shared" si="15"/>
        <v>5164.8</v>
      </c>
      <c r="Q51" s="144">
        <f t="shared" si="16"/>
        <v>5487.5999999999995</v>
      </c>
      <c r="R51" s="145">
        <f t="shared" si="17"/>
        <v>5810.4000000000005</v>
      </c>
      <c r="S51" s="362" t="s">
        <v>331</v>
      </c>
      <c r="T51" s="362" t="s">
        <v>332</v>
      </c>
      <c r="V51" s="10"/>
    </row>
    <row r="52" spans="1:22" ht="15.75">
      <c r="A52" s="635"/>
      <c r="B52" s="155" t="s">
        <v>358</v>
      </c>
      <c r="C52" s="144">
        <f t="shared" si="0"/>
        <v>968.4</v>
      </c>
      <c r="D52" s="144">
        <f t="shared" si="1"/>
        <v>1291.2</v>
      </c>
      <c r="E52" s="144">
        <f t="shared" si="2"/>
        <v>1614</v>
      </c>
      <c r="F52" s="144">
        <f t="shared" si="3"/>
        <v>1936.8</v>
      </c>
      <c r="G52" s="144">
        <f t="shared" si="4"/>
        <v>2259.6</v>
      </c>
      <c r="H52" s="144">
        <f t="shared" si="11"/>
        <v>2582.4</v>
      </c>
      <c r="I52" s="144">
        <f t="shared" si="5"/>
        <v>2905.2000000000003</v>
      </c>
      <c r="J52" s="439">
        <v>3228</v>
      </c>
      <c r="K52" s="144">
        <f t="shared" si="6"/>
        <v>3550.8</v>
      </c>
      <c r="L52" s="144">
        <f t="shared" si="7"/>
        <v>3873.6</v>
      </c>
      <c r="M52" s="144">
        <f t="shared" si="8"/>
        <v>4196.4000000000005</v>
      </c>
      <c r="N52" s="144">
        <f t="shared" si="9"/>
        <v>4519.2</v>
      </c>
      <c r="O52" s="144">
        <f t="shared" si="10"/>
        <v>4842</v>
      </c>
      <c r="P52" s="144">
        <f>J52*1.6</f>
        <v>5164.8</v>
      </c>
      <c r="Q52" s="144">
        <f>J52*1.7</f>
        <v>5487.5999999999995</v>
      </c>
      <c r="R52" s="145">
        <f>J52*1.8</f>
        <v>5810.4000000000005</v>
      </c>
      <c r="S52" s="362" t="s">
        <v>331</v>
      </c>
      <c r="T52" s="362" t="s">
        <v>332</v>
      </c>
      <c r="V52" s="10"/>
    </row>
    <row r="53" spans="1:22" ht="15.75">
      <c r="A53" s="635"/>
      <c r="B53" s="159" t="s">
        <v>359</v>
      </c>
      <c r="C53" s="144">
        <f t="shared" si="0"/>
        <v>968.4</v>
      </c>
      <c r="D53" s="144">
        <f t="shared" si="1"/>
        <v>1291.2</v>
      </c>
      <c r="E53" s="144">
        <f t="shared" si="2"/>
        <v>1614</v>
      </c>
      <c r="F53" s="144">
        <f t="shared" si="3"/>
        <v>1936.8</v>
      </c>
      <c r="G53" s="144">
        <f t="shared" si="4"/>
        <v>2259.6</v>
      </c>
      <c r="H53" s="144">
        <f t="shared" si="11"/>
        <v>2582.4</v>
      </c>
      <c r="I53" s="144">
        <f t="shared" si="5"/>
        <v>2905.2000000000003</v>
      </c>
      <c r="J53" s="439">
        <v>3228</v>
      </c>
      <c r="K53" s="144">
        <f t="shared" si="6"/>
        <v>3550.8</v>
      </c>
      <c r="L53" s="144">
        <f t="shared" si="7"/>
        <v>3873.6</v>
      </c>
      <c r="M53" s="144">
        <f t="shared" si="8"/>
        <v>4196.4000000000005</v>
      </c>
      <c r="N53" s="144">
        <f t="shared" si="9"/>
        <v>4519.2</v>
      </c>
      <c r="O53" s="144">
        <f t="shared" si="10"/>
        <v>4842</v>
      </c>
      <c r="P53" s="144">
        <f t="shared" ref="P53:P85" si="18">J53*1.6</f>
        <v>5164.8</v>
      </c>
      <c r="Q53" s="144">
        <f t="shared" ref="Q53:Q85" si="19">J53*1.7</f>
        <v>5487.5999999999995</v>
      </c>
      <c r="R53" s="145">
        <f t="shared" ref="R53:R85" si="20">J53*1.8</f>
        <v>5810.4000000000005</v>
      </c>
      <c r="S53" s="362" t="s">
        <v>331</v>
      </c>
      <c r="T53" s="362" t="s">
        <v>332</v>
      </c>
      <c r="V53" s="10"/>
    </row>
    <row r="54" spans="1:22">
      <c r="A54" s="645"/>
      <c r="B54" s="646" t="s">
        <v>327</v>
      </c>
      <c r="C54" s="550">
        <f t="shared" si="0"/>
        <v>968.4</v>
      </c>
      <c r="D54" s="550">
        <f t="shared" si="1"/>
        <v>1291.2</v>
      </c>
      <c r="E54" s="550">
        <f t="shared" si="2"/>
        <v>1614</v>
      </c>
      <c r="F54" s="550">
        <f t="shared" si="3"/>
        <v>1936.8</v>
      </c>
      <c r="G54" s="550">
        <f t="shared" si="4"/>
        <v>2259.6</v>
      </c>
      <c r="H54" s="550">
        <f t="shared" si="11"/>
        <v>2582.4</v>
      </c>
      <c r="I54" s="550">
        <f t="shared" si="5"/>
        <v>2905.2000000000003</v>
      </c>
      <c r="J54" s="439">
        <v>3228</v>
      </c>
      <c r="K54" s="550">
        <f t="shared" si="6"/>
        <v>3550.8</v>
      </c>
      <c r="L54" s="550">
        <f t="shared" si="7"/>
        <v>3873.6</v>
      </c>
      <c r="M54" s="550">
        <f t="shared" si="8"/>
        <v>4196.4000000000005</v>
      </c>
      <c r="N54" s="550">
        <f t="shared" si="9"/>
        <v>4519.2</v>
      </c>
      <c r="O54" s="550">
        <f t="shared" si="10"/>
        <v>4842</v>
      </c>
      <c r="P54" s="550">
        <f t="shared" si="18"/>
        <v>5164.8</v>
      </c>
      <c r="Q54" s="550">
        <f t="shared" si="19"/>
        <v>5487.5999999999995</v>
      </c>
      <c r="R54" s="554">
        <f t="shared" si="20"/>
        <v>5810.4000000000005</v>
      </c>
      <c r="S54" s="571" t="s">
        <v>331</v>
      </c>
      <c r="T54" s="571" t="s">
        <v>332</v>
      </c>
      <c r="V54" s="10"/>
    </row>
    <row r="55" spans="1:22">
      <c r="A55" s="645"/>
      <c r="B55" s="647"/>
      <c r="C55" s="551"/>
      <c r="D55" s="551"/>
      <c r="E55" s="551"/>
      <c r="F55" s="551"/>
      <c r="G55" s="551"/>
      <c r="H55" s="551"/>
      <c r="I55" s="551"/>
      <c r="J55" s="439">
        <v>-200</v>
      </c>
      <c r="K55" s="551"/>
      <c r="L55" s="551"/>
      <c r="M55" s="551"/>
      <c r="N55" s="551"/>
      <c r="O55" s="551"/>
      <c r="P55" s="551"/>
      <c r="Q55" s="551"/>
      <c r="R55" s="555"/>
      <c r="S55" s="571"/>
      <c r="T55" s="571"/>
      <c r="V55" s="10"/>
    </row>
    <row r="56" spans="1:22" ht="15.75">
      <c r="A56" s="635"/>
      <c r="B56" s="160" t="s">
        <v>360</v>
      </c>
      <c r="C56" s="144">
        <f t="shared" si="0"/>
        <v>968.4</v>
      </c>
      <c r="D56" s="144">
        <f t="shared" si="1"/>
        <v>1291.2</v>
      </c>
      <c r="E56" s="144">
        <f t="shared" si="2"/>
        <v>1614</v>
      </c>
      <c r="F56" s="144">
        <f t="shared" si="3"/>
        <v>1936.8</v>
      </c>
      <c r="G56" s="144">
        <f t="shared" si="4"/>
        <v>2259.6</v>
      </c>
      <c r="H56" s="144">
        <f t="shared" si="11"/>
        <v>2582.4</v>
      </c>
      <c r="I56" s="144">
        <f t="shared" si="5"/>
        <v>2905.2000000000003</v>
      </c>
      <c r="J56" s="439">
        <v>3228</v>
      </c>
      <c r="K56" s="144">
        <f t="shared" si="6"/>
        <v>3550.8</v>
      </c>
      <c r="L56" s="144">
        <f t="shared" si="7"/>
        <v>3873.6</v>
      </c>
      <c r="M56" s="144">
        <f t="shared" si="8"/>
        <v>4196.4000000000005</v>
      </c>
      <c r="N56" s="144">
        <f t="shared" si="9"/>
        <v>4519.2</v>
      </c>
      <c r="O56" s="144">
        <f t="shared" si="10"/>
        <v>4842</v>
      </c>
      <c r="P56" s="144">
        <f t="shared" si="18"/>
        <v>5164.8</v>
      </c>
      <c r="Q56" s="144">
        <f t="shared" si="19"/>
        <v>5487.5999999999995</v>
      </c>
      <c r="R56" s="145">
        <f t="shared" si="20"/>
        <v>5810.4000000000005</v>
      </c>
      <c r="S56" s="362" t="s">
        <v>336</v>
      </c>
      <c r="T56" s="362" t="s">
        <v>337</v>
      </c>
      <c r="V56" s="10"/>
    </row>
    <row r="57" spans="1:22" ht="16.5" thickBot="1">
      <c r="A57" s="636"/>
      <c r="B57" s="163" t="s">
        <v>361</v>
      </c>
      <c r="C57" s="130">
        <f t="shared" si="0"/>
        <v>968.4</v>
      </c>
      <c r="D57" s="130">
        <f t="shared" si="1"/>
        <v>1291.2</v>
      </c>
      <c r="E57" s="130">
        <f t="shared" si="2"/>
        <v>1614</v>
      </c>
      <c r="F57" s="130">
        <f t="shared" si="3"/>
        <v>1936.8</v>
      </c>
      <c r="G57" s="130">
        <f t="shared" si="4"/>
        <v>2259.6</v>
      </c>
      <c r="H57" s="130">
        <f t="shared" si="11"/>
        <v>2582.4</v>
      </c>
      <c r="I57" s="130">
        <f t="shared" si="5"/>
        <v>2905.2000000000003</v>
      </c>
      <c r="J57" s="439">
        <v>3228</v>
      </c>
      <c r="K57" s="130">
        <f t="shared" si="6"/>
        <v>3550.8</v>
      </c>
      <c r="L57" s="130">
        <f t="shared" si="7"/>
        <v>3873.6</v>
      </c>
      <c r="M57" s="130">
        <f t="shared" si="8"/>
        <v>4196.4000000000005</v>
      </c>
      <c r="N57" s="130">
        <f t="shared" si="9"/>
        <v>4519.2</v>
      </c>
      <c r="O57" s="130">
        <f t="shared" si="10"/>
        <v>4842</v>
      </c>
      <c r="P57" s="130">
        <f t="shared" si="18"/>
        <v>5164.8</v>
      </c>
      <c r="Q57" s="130">
        <f t="shared" si="19"/>
        <v>5487.5999999999995</v>
      </c>
      <c r="R57" s="131">
        <f t="shared" si="20"/>
        <v>5810.4000000000005</v>
      </c>
      <c r="S57" s="362" t="s">
        <v>362</v>
      </c>
      <c r="T57" s="362" t="s">
        <v>332</v>
      </c>
      <c r="V57" s="10"/>
    </row>
    <row r="58" spans="1:22" ht="15.75" thickBot="1">
      <c r="A58" s="618"/>
      <c r="B58" s="619"/>
      <c r="C58" s="619"/>
      <c r="D58" s="619"/>
      <c r="E58" s="619"/>
      <c r="F58" s="619"/>
      <c r="G58" s="619"/>
      <c r="H58" s="619"/>
      <c r="I58" s="619"/>
      <c r="J58" s="619"/>
      <c r="K58" s="619"/>
      <c r="L58" s="619"/>
      <c r="M58" s="619"/>
      <c r="N58" s="619"/>
      <c r="O58" s="619"/>
      <c r="P58" s="619"/>
      <c r="Q58" s="619"/>
      <c r="R58" s="619"/>
      <c r="S58" s="619"/>
      <c r="T58" s="620"/>
      <c r="V58" s="10"/>
    </row>
    <row r="59" spans="1:22" ht="24.75" customHeight="1" thickBot="1">
      <c r="A59" s="274"/>
      <c r="B59" s="621" t="s">
        <v>363</v>
      </c>
      <c r="C59" s="623" t="s">
        <v>1</v>
      </c>
      <c r="D59" s="624"/>
      <c r="E59" s="624"/>
      <c r="F59" s="624"/>
      <c r="G59" s="624"/>
      <c r="H59" s="624"/>
      <c r="I59" s="624"/>
      <c r="J59" s="624"/>
      <c r="K59" s="624"/>
      <c r="L59" s="624"/>
      <c r="M59" s="624"/>
      <c r="N59" s="624"/>
      <c r="O59" s="624"/>
      <c r="P59" s="624"/>
      <c r="Q59" s="624"/>
      <c r="R59" s="625"/>
      <c r="S59" s="626" t="s">
        <v>328</v>
      </c>
      <c r="T59" s="627"/>
      <c r="V59" s="10"/>
    </row>
    <row r="60" spans="1:22" ht="26.25" thickBot="1">
      <c r="A60" s="274"/>
      <c r="B60" s="622"/>
      <c r="C60" s="258">
        <v>0.3</v>
      </c>
      <c r="D60" s="175">
        <v>0.4</v>
      </c>
      <c r="E60" s="175">
        <v>0.5</v>
      </c>
      <c r="F60" s="175">
        <v>0.6</v>
      </c>
      <c r="G60" s="175">
        <v>0.7</v>
      </c>
      <c r="H60" s="175">
        <v>0.8</v>
      </c>
      <c r="I60" s="175">
        <v>0.9</v>
      </c>
      <c r="J60" s="207">
        <v>1</v>
      </c>
      <c r="K60" s="175">
        <v>1.1000000000000001</v>
      </c>
      <c r="L60" s="175">
        <v>1.2</v>
      </c>
      <c r="M60" s="175">
        <v>1.3</v>
      </c>
      <c r="N60" s="175">
        <v>1.4</v>
      </c>
      <c r="O60" s="175">
        <v>1.5</v>
      </c>
      <c r="P60" s="175">
        <v>1.6</v>
      </c>
      <c r="Q60" s="175">
        <v>1.7</v>
      </c>
      <c r="R60" s="176">
        <v>1.8</v>
      </c>
      <c r="S60" s="363" t="s">
        <v>284</v>
      </c>
      <c r="T60" s="364" t="s">
        <v>329</v>
      </c>
      <c r="V60" s="10"/>
    </row>
    <row r="61" spans="1:22" ht="15.75">
      <c r="A61" s="631">
        <v>5</v>
      </c>
      <c r="B61" s="154" t="s">
        <v>135</v>
      </c>
      <c r="C61" s="139">
        <f t="shared" si="0"/>
        <v>1058.7</v>
      </c>
      <c r="D61" s="139">
        <f t="shared" si="1"/>
        <v>1411.6000000000001</v>
      </c>
      <c r="E61" s="139">
        <f t="shared" si="2"/>
        <v>1764.5</v>
      </c>
      <c r="F61" s="139">
        <f t="shared" si="3"/>
        <v>2117.4</v>
      </c>
      <c r="G61" s="139">
        <f t="shared" si="4"/>
        <v>2470.2999999999997</v>
      </c>
      <c r="H61" s="139">
        <f t="shared" si="11"/>
        <v>2823.2000000000003</v>
      </c>
      <c r="I61" s="139">
        <f t="shared" si="5"/>
        <v>3176.1</v>
      </c>
      <c r="J61" s="439">
        <v>3529</v>
      </c>
      <c r="K61" s="139">
        <f t="shared" si="6"/>
        <v>3881.9</v>
      </c>
      <c r="L61" s="139">
        <f t="shared" si="7"/>
        <v>4234.8</v>
      </c>
      <c r="M61" s="139">
        <f t="shared" si="8"/>
        <v>4587.7</v>
      </c>
      <c r="N61" s="139">
        <f t="shared" si="9"/>
        <v>4940.5999999999995</v>
      </c>
      <c r="O61" s="139">
        <f t="shared" si="10"/>
        <v>5293.5</v>
      </c>
      <c r="P61" s="139">
        <f t="shared" si="18"/>
        <v>5646.4000000000005</v>
      </c>
      <c r="Q61" s="139">
        <f t="shared" si="19"/>
        <v>5999.3</v>
      </c>
      <c r="R61" s="140">
        <f t="shared" si="20"/>
        <v>6352.2</v>
      </c>
      <c r="S61" s="362" t="s">
        <v>331</v>
      </c>
      <c r="T61" s="362" t="s">
        <v>332</v>
      </c>
      <c r="V61" s="10"/>
    </row>
    <row r="62" spans="1:22" ht="15.75">
      <c r="A62" s="632"/>
      <c r="B62" s="155" t="s">
        <v>158</v>
      </c>
      <c r="C62" s="144">
        <f t="shared" si="0"/>
        <v>1058.7</v>
      </c>
      <c r="D62" s="144">
        <f t="shared" si="1"/>
        <v>1411.6000000000001</v>
      </c>
      <c r="E62" s="144">
        <f t="shared" si="2"/>
        <v>1764.5</v>
      </c>
      <c r="F62" s="144">
        <f t="shared" si="3"/>
        <v>2117.4</v>
      </c>
      <c r="G62" s="144">
        <f t="shared" si="4"/>
        <v>2470.2999999999997</v>
      </c>
      <c r="H62" s="144">
        <f t="shared" si="11"/>
        <v>2823.2000000000003</v>
      </c>
      <c r="I62" s="144">
        <f t="shared" si="5"/>
        <v>3176.1</v>
      </c>
      <c r="J62" s="439">
        <v>3529</v>
      </c>
      <c r="K62" s="144">
        <f t="shared" si="6"/>
        <v>3881.9</v>
      </c>
      <c r="L62" s="144">
        <f t="shared" si="7"/>
        <v>4234.8</v>
      </c>
      <c r="M62" s="144">
        <f t="shared" si="8"/>
        <v>4587.7</v>
      </c>
      <c r="N62" s="144">
        <f t="shared" si="9"/>
        <v>4940.5999999999995</v>
      </c>
      <c r="O62" s="144">
        <f t="shared" si="10"/>
        <v>5293.5</v>
      </c>
      <c r="P62" s="144">
        <f t="shared" si="18"/>
        <v>5646.4000000000005</v>
      </c>
      <c r="Q62" s="144">
        <f t="shared" si="19"/>
        <v>5999.3</v>
      </c>
      <c r="R62" s="145">
        <f t="shared" si="20"/>
        <v>6352.2</v>
      </c>
      <c r="S62" s="362" t="s">
        <v>331</v>
      </c>
      <c r="T62" s="362" t="s">
        <v>332</v>
      </c>
      <c r="V62" s="10"/>
    </row>
    <row r="63" spans="1:22" ht="31.5">
      <c r="A63" s="632"/>
      <c r="B63" s="155" t="s">
        <v>159</v>
      </c>
      <c r="C63" s="144">
        <f t="shared" si="0"/>
        <v>834.9</v>
      </c>
      <c r="D63" s="144">
        <f t="shared" si="1"/>
        <v>1113.2</v>
      </c>
      <c r="E63" s="144">
        <f t="shared" si="2"/>
        <v>1391.5</v>
      </c>
      <c r="F63" s="144">
        <f t="shared" si="3"/>
        <v>1669.8</v>
      </c>
      <c r="G63" s="144">
        <f t="shared" si="4"/>
        <v>1948.1</v>
      </c>
      <c r="H63" s="144">
        <f t="shared" si="11"/>
        <v>2226.4</v>
      </c>
      <c r="I63" s="144">
        <f t="shared" si="5"/>
        <v>2504.7000000000003</v>
      </c>
      <c r="J63" s="439">
        <v>2783</v>
      </c>
      <c r="K63" s="144">
        <f t="shared" si="6"/>
        <v>3061.3</v>
      </c>
      <c r="L63" s="144">
        <f t="shared" si="7"/>
        <v>3339.6</v>
      </c>
      <c r="M63" s="144">
        <f t="shared" si="8"/>
        <v>3617.9</v>
      </c>
      <c r="N63" s="144">
        <f t="shared" si="9"/>
        <v>3896.2</v>
      </c>
      <c r="O63" s="144">
        <f t="shared" si="10"/>
        <v>4174.5</v>
      </c>
      <c r="P63" s="144">
        <f t="shared" si="18"/>
        <v>4452.8</v>
      </c>
      <c r="Q63" s="144">
        <f t="shared" si="19"/>
        <v>4731.0999999999995</v>
      </c>
      <c r="R63" s="145">
        <f t="shared" si="20"/>
        <v>5009.4000000000005</v>
      </c>
      <c r="S63" s="362" t="s">
        <v>290</v>
      </c>
      <c r="T63" s="362" t="s">
        <v>356</v>
      </c>
      <c r="V63" s="10"/>
    </row>
    <row r="64" spans="1:22" ht="15.75">
      <c r="A64" s="632"/>
      <c r="B64" s="155" t="s">
        <v>138</v>
      </c>
      <c r="C64" s="144">
        <f t="shared" si="0"/>
        <v>1058.7</v>
      </c>
      <c r="D64" s="144">
        <f t="shared" si="1"/>
        <v>1411.6000000000001</v>
      </c>
      <c r="E64" s="144">
        <f t="shared" si="2"/>
        <v>1764.5</v>
      </c>
      <c r="F64" s="144">
        <f t="shared" si="3"/>
        <v>2117.4</v>
      </c>
      <c r="G64" s="144">
        <f t="shared" si="4"/>
        <v>2470.2999999999997</v>
      </c>
      <c r="H64" s="144">
        <f t="shared" si="11"/>
        <v>2823.2000000000003</v>
      </c>
      <c r="I64" s="144">
        <f t="shared" si="5"/>
        <v>3176.1</v>
      </c>
      <c r="J64" s="439">
        <v>3529</v>
      </c>
      <c r="K64" s="144">
        <f t="shared" si="6"/>
        <v>3881.9</v>
      </c>
      <c r="L64" s="144">
        <f t="shared" si="7"/>
        <v>4234.8</v>
      </c>
      <c r="M64" s="144">
        <f t="shared" si="8"/>
        <v>4587.7</v>
      </c>
      <c r="N64" s="144">
        <f t="shared" si="9"/>
        <v>4940.5999999999995</v>
      </c>
      <c r="O64" s="144">
        <f t="shared" si="10"/>
        <v>5293.5</v>
      </c>
      <c r="P64" s="144">
        <f t="shared" si="18"/>
        <v>5646.4000000000005</v>
      </c>
      <c r="Q64" s="144">
        <f t="shared" si="19"/>
        <v>5999.3</v>
      </c>
      <c r="R64" s="145">
        <f t="shared" si="20"/>
        <v>6352.2</v>
      </c>
      <c r="S64" s="362" t="s">
        <v>364</v>
      </c>
      <c r="T64" s="362" t="s">
        <v>365</v>
      </c>
      <c r="V64" s="10"/>
    </row>
    <row r="65" spans="1:22" ht="15.75">
      <c r="A65" s="632"/>
      <c r="B65" s="155" t="s">
        <v>139</v>
      </c>
      <c r="C65" s="144">
        <f t="shared" si="0"/>
        <v>1058.7</v>
      </c>
      <c r="D65" s="144">
        <f t="shared" si="1"/>
        <v>1411.6000000000001</v>
      </c>
      <c r="E65" s="144">
        <f t="shared" si="2"/>
        <v>1764.5</v>
      </c>
      <c r="F65" s="144">
        <f t="shared" si="3"/>
        <v>2117.4</v>
      </c>
      <c r="G65" s="144">
        <f t="shared" si="4"/>
        <v>2470.2999999999997</v>
      </c>
      <c r="H65" s="144">
        <f t="shared" si="11"/>
        <v>2823.2000000000003</v>
      </c>
      <c r="I65" s="144">
        <f t="shared" si="5"/>
        <v>3176.1</v>
      </c>
      <c r="J65" s="439">
        <v>3529</v>
      </c>
      <c r="K65" s="144">
        <f t="shared" si="6"/>
        <v>3881.9</v>
      </c>
      <c r="L65" s="144">
        <f t="shared" si="7"/>
        <v>4234.8</v>
      </c>
      <c r="M65" s="144">
        <f t="shared" si="8"/>
        <v>4587.7</v>
      </c>
      <c r="N65" s="144">
        <f t="shared" si="9"/>
        <v>4940.5999999999995</v>
      </c>
      <c r="O65" s="144">
        <f t="shared" si="10"/>
        <v>5293.5</v>
      </c>
      <c r="P65" s="144">
        <f t="shared" si="18"/>
        <v>5646.4000000000005</v>
      </c>
      <c r="Q65" s="144">
        <f t="shared" si="19"/>
        <v>5999.3</v>
      </c>
      <c r="R65" s="145">
        <f t="shared" si="20"/>
        <v>6352.2</v>
      </c>
      <c r="S65" s="362" t="s">
        <v>331</v>
      </c>
      <c r="T65" s="362" t="s">
        <v>332</v>
      </c>
      <c r="V65" s="10"/>
    </row>
    <row r="66" spans="1:22" ht="15.75">
      <c r="A66" s="632"/>
      <c r="B66" s="155" t="s">
        <v>160</v>
      </c>
      <c r="C66" s="144">
        <f t="shared" si="0"/>
        <v>1058.7</v>
      </c>
      <c r="D66" s="144">
        <f t="shared" si="1"/>
        <v>1411.6000000000001</v>
      </c>
      <c r="E66" s="144">
        <f t="shared" si="2"/>
        <v>1764.5</v>
      </c>
      <c r="F66" s="144">
        <f t="shared" si="3"/>
        <v>2117.4</v>
      </c>
      <c r="G66" s="144">
        <f t="shared" si="4"/>
        <v>2470.2999999999997</v>
      </c>
      <c r="H66" s="144">
        <f t="shared" si="11"/>
        <v>2823.2000000000003</v>
      </c>
      <c r="I66" s="144">
        <f t="shared" si="5"/>
        <v>3176.1</v>
      </c>
      <c r="J66" s="439">
        <v>3529</v>
      </c>
      <c r="K66" s="144">
        <f t="shared" si="6"/>
        <v>3881.9</v>
      </c>
      <c r="L66" s="144">
        <f t="shared" si="7"/>
        <v>4234.8</v>
      </c>
      <c r="M66" s="144">
        <f t="shared" si="8"/>
        <v>4587.7</v>
      </c>
      <c r="N66" s="144">
        <f t="shared" si="9"/>
        <v>4940.5999999999995</v>
      </c>
      <c r="O66" s="144">
        <f t="shared" si="10"/>
        <v>5293.5</v>
      </c>
      <c r="P66" s="144">
        <f t="shared" si="18"/>
        <v>5646.4000000000005</v>
      </c>
      <c r="Q66" s="144">
        <f t="shared" si="19"/>
        <v>5999.3</v>
      </c>
      <c r="R66" s="145">
        <f t="shared" si="20"/>
        <v>6352.2</v>
      </c>
      <c r="S66" s="362" t="s">
        <v>336</v>
      </c>
      <c r="T66" s="362" t="s">
        <v>337</v>
      </c>
      <c r="V66" s="10"/>
    </row>
    <row r="67" spans="1:22" ht="15.75">
      <c r="A67" s="632"/>
      <c r="B67" s="155" t="s">
        <v>366</v>
      </c>
      <c r="C67" s="144">
        <f t="shared" si="0"/>
        <v>1058.7</v>
      </c>
      <c r="D67" s="144">
        <f t="shared" si="1"/>
        <v>1411.6000000000001</v>
      </c>
      <c r="E67" s="144">
        <f t="shared" si="2"/>
        <v>1764.5</v>
      </c>
      <c r="F67" s="144">
        <f t="shared" si="3"/>
        <v>2117.4</v>
      </c>
      <c r="G67" s="144">
        <f t="shared" si="4"/>
        <v>2470.2999999999997</v>
      </c>
      <c r="H67" s="144">
        <f t="shared" si="11"/>
        <v>2823.2000000000003</v>
      </c>
      <c r="I67" s="144">
        <f t="shared" si="5"/>
        <v>3176.1</v>
      </c>
      <c r="J67" s="439">
        <v>3529</v>
      </c>
      <c r="K67" s="144">
        <f t="shared" si="6"/>
        <v>3881.9</v>
      </c>
      <c r="L67" s="144">
        <f t="shared" si="7"/>
        <v>4234.8</v>
      </c>
      <c r="M67" s="144">
        <f t="shared" si="8"/>
        <v>4587.7</v>
      </c>
      <c r="N67" s="144">
        <f t="shared" si="9"/>
        <v>4940.5999999999995</v>
      </c>
      <c r="O67" s="144">
        <f t="shared" si="10"/>
        <v>5293.5</v>
      </c>
      <c r="P67" s="144">
        <f t="shared" si="18"/>
        <v>5646.4000000000005</v>
      </c>
      <c r="Q67" s="144">
        <f t="shared" si="19"/>
        <v>5999.3</v>
      </c>
      <c r="R67" s="145">
        <f t="shared" si="20"/>
        <v>6352.2</v>
      </c>
      <c r="S67" s="362" t="s">
        <v>331</v>
      </c>
      <c r="T67" s="362" t="s">
        <v>332</v>
      </c>
      <c r="V67" s="10"/>
    </row>
    <row r="68" spans="1:22" ht="31.5">
      <c r="A68" s="632"/>
      <c r="B68" s="155" t="s">
        <v>161</v>
      </c>
      <c r="C68" s="144">
        <f t="shared" si="0"/>
        <v>1058.7</v>
      </c>
      <c r="D68" s="144">
        <f t="shared" si="1"/>
        <v>1411.6000000000001</v>
      </c>
      <c r="E68" s="144">
        <f t="shared" si="2"/>
        <v>1764.5</v>
      </c>
      <c r="F68" s="144">
        <f t="shared" si="3"/>
        <v>2117.4</v>
      </c>
      <c r="G68" s="144">
        <f t="shared" si="4"/>
        <v>2470.2999999999997</v>
      </c>
      <c r="H68" s="144">
        <f t="shared" si="11"/>
        <v>2823.2000000000003</v>
      </c>
      <c r="I68" s="144">
        <f t="shared" si="5"/>
        <v>3176.1</v>
      </c>
      <c r="J68" s="439">
        <v>3529</v>
      </c>
      <c r="K68" s="144">
        <f t="shared" si="6"/>
        <v>3881.9</v>
      </c>
      <c r="L68" s="144">
        <f t="shared" si="7"/>
        <v>4234.8</v>
      </c>
      <c r="M68" s="144">
        <f t="shared" si="8"/>
        <v>4587.7</v>
      </c>
      <c r="N68" s="144">
        <f t="shared" si="9"/>
        <v>4940.5999999999995</v>
      </c>
      <c r="O68" s="144">
        <f t="shared" si="10"/>
        <v>5293.5</v>
      </c>
      <c r="P68" s="144">
        <f t="shared" si="18"/>
        <v>5646.4000000000005</v>
      </c>
      <c r="Q68" s="144">
        <f t="shared" si="19"/>
        <v>5999.3</v>
      </c>
      <c r="R68" s="145">
        <f t="shared" si="20"/>
        <v>6352.2</v>
      </c>
      <c r="S68" s="362" t="s">
        <v>364</v>
      </c>
      <c r="T68" s="365" t="s">
        <v>65</v>
      </c>
      <c r="V68" s="10"/>
    </row>
    <row r="69" spans="1:22" ht="15.75">
      <c r="A69" s="632"/>
      <c r="B69" s="155" t="s">
        <v>162</v>
      </c>
      <c r="C69" s="144">
        <f t="shared" si="0"/>
        <v>1058.7</v>
      </c>
      <c r="D69" s="144">
        <f t="shared" si="1"/>
        <v>1411.6000000000001</v>
      </c>
      <c r="E69" s="144">
        <f t="shared" si="2"/>
        <v>1764.5</v>
      </c>
      <c r="F69" s="144">
        <f t="shared" si="3"/>
        <v>2117.4</v>
      </c>
      <c r="G69" s="144">
        <f t="shared" si="4"/>
        <v>2470.2999999999997</v>
      </c>
      <c r="H69" s="144">
        <f t="shared" si="11"/>
        <v>2823.2000000000003</v>
      </c>
      <c r="I69" s="144">
        <f t="shared" si="5"/>
        <v>3176.1</v>
      </c>
      <c r="J69" s="439">
        <v>3529</v>
      </c>
      <c r="K69" s="144">
        <f t="shared" si="6"/>
        <v>3881.9</v>
      </c>
      <c r="L69" s="144">
        <f t="shared" si="7"/>
        <v>4234.8</v>
      </c>
      <c r="M69" s="144">
        <f t="shared" si="8"/>
        <v>4587.7</v>
      </c>
      <c r="N69" s="144">
        <f t="shared" si="9"/>
        <v>4940.5999999999995</v>
      </c>
      <c r="O69" s="144">
        <f t="shared" si="10"/>
        <v>5293.5</v>
      </c>
      <c r="P69" s="144">
        <f t="shared" si="18"/>
        <v>5646.4000000000005</v>
      </c>
      <c r="Q69" s="144">
        <f t="shared" si="19"/>
        <v>5999.3</v>
      </c>
      <c r="R69" s="145">
        <f t="shared" si="20"/>
        <v>6352.2</v>
      </c>
      <c r="S69" s="362" t="s">
        <v>339</v>
      </c>
      <c r="T69" s="362" t="s">
        <v>340</v>
      </c>
      <c r="V69" s="10"/>
    </row>
    <row r="70" spans="1:22" ht="15.75">
      <c r="A70" s="632"/>
      <c r="B70" s="155" t="s">
        <v>310</v>
      </c>
      <c r="C70" s="144">
        <f t="shared" si="0"/>
        <v>1058.7</v>
      </c>
      <c r="D70" s="144">
        <f t="shared" si="1"/>
        <v>1411.6000000000001</v>
      </c>
      <c r="E70" s="144">
        <f t="shared" si="2"/>
        <v>1764.5</v>
      </c>
      <c r="F70" s="144">
        <f t="shared" si="3"/>
        <v>2117.4</v>
      </c>
      <c r="G70" s="144">
        <f t="shared" si="4"/>
        <v>2470.2999999999997</v>
      </c>
      <c r="H70" s="144">
        <f t="shared" si="11"/>
        <v>2823.2000000000003</v>
      </c>
      <c r="I70" s="144">
        <f t="shared" si="5"/>
        <v>3176.1</v>
      </c>
      <c r="J70" s="439">
        <v>3529</v>
      </c>
      <c r="K70" s="144">
        <f t="shared" si="6"/>
        <v>3881.9</v>
      </c>
      <c r="L70" s="144">
        <f t="shared" si="7"/>
        <v>4234.8</v>
      </c>
      <c r="M70" s="144">
        <f t="shared" si="8"/>
        <v>4587.7</v>
      </c>
      <c r="N70" s="144">
        <f t="shared" si="9"/>
        <v>4940.5999999999995</v>
      </c>
      <c r="O70" s="144">
        <f t="shared" si="10"/>
        <v>5293.5</v>
      </c>
      <c r="P70" s="144">
        <f>J70*1.6</f>
        <v>5646.4000000000005</v>
      </c>
      <c r="Q70" s="144">
        <f>J70*1.7</f>
        <v>5999.3</v>
      </c>
      <c r="R70" s="145">
        <f>J70*1.8</f>
        <v>6352.2</v>
      </c>
      <c r="S70" s="362" t="s">
        <v>342</v>
      </c>
      <c r="T70" s="362" t="s">
        <v>343</v>
      </c>
      <c r="V70" s="10"/>
    </row>
    <row r="71" spans="1:22" ht="31.5">
      <c r="A71" s="632"/>
      <c r="B71" s="155" t="s">
        <v>367</v>
      </c>
      <c r="C71" s="144">
        <f t="shared" si="0"/>
        <v>834.9</v>
      </c>
      <c r="D71" s="144">
        <f t="shared" si="1"/>
        <v>1113.2</v>
      </c>
      <c r="E71" s="144">
        <f t="shared" si="2"/>
        <v>1391.5</v>
      </c>
      <c r="F71" s="144">
        <f t="shared" si="3"/>
        <v>1669.8</v>
      </c>
      <c r="G71" s="144">
        <f t="shared" si="4"/>
        <v>1948.1</v>
      </c>
      <c r="H71" s="144">
        <f t="shared" si="11"/>
        <v>2226.4</v>
      </c>
      <c r="I71" s="144">
        <f t="shared" si="5"/>
        <v>2504.7000000000003</v>
      </c>
      <c r="J71" s="439">
        <v>2783</v>
      </c>
      <c r="K71" s="144">
        <f t="shared" si="6"/>
        <v>3061.3</v>
      </c>
      <c r="L71" s="144">
        <f t="shared" si="7"/>
        <v>3339.6</v>
      </c>
      <c r="M71" s="144">
        <f t="shared" si="8"/>
        <v>3617.9</v>
      </c>
      <c r="N71" s="144">
        <f t="shared" si="9"/>
        <v>3896.2</v>
      </c>
      <c r="O71" s="144">
        <f t="shared" si="10"/>
        <v>4174.5</v>
      </c>
      <c r="P71" s="144">
        <f t="shared" ref="P71:P77" si="21">J71*1.6</f>
        <v>4452.8</v>
      </c>
      <c r="Q71" s="144">
        <f t="shared" ref="Q71:Q77" si="22">J71*1.7</f>
        <v>4731.0999999999995</v>
      </c>
      <c r="R71" s="145">
        <f t="shared" ref="R71:R77" si="23">J71*1.8</f>
        <v>5009.4000000000005</v>
      </c>
      <c r="S71" s="362" t="s">
        <v>290</v>
      </c>
      <c r="T71" s="362" t="s">
        <v>337</v>
      </c>
      <c r="V71" s="10"/>
    </row>
    <row r="72" spans="1:22" ht="31.5">
      <c r="A72" s="632"/>
      <c r="B72" s="155" t="s">
        <v>163</v>
      </c>
      <c r="C72" s="144">
        <f t="shared" si="0"/>
        <v>834.9</v>
      </c>
      <c r="D72" s="144">
        <f t="shared" si="1"/>
        <v>1113.2</v>
      </c>
      <c r="E72" s="144">
        <f t="shared" si="2"/>
        <v>1391.5</v>
      </c>
      <c r="F72" s="144">
        <f t="shared" si="3"/>
        <v>1669.8</v>
      </c>
      <c r="G72" s="144">
        <f t="shared" si="4"/>
        <v>1948.1</v>
      </c>
      <c r="H72" s="144">
        <f t="shared" si="11"/>
        <v>2226.4</v>
      </c>
      <c r="I72" s="144">
        <f t="shared" si="5"/>
        <v>2504.7000000000003</v>
      </c>
      <c r="J72" s="439">
        <v>2783</v>
      </c>
      <c r="K72" s="144">
        <f t="shared" si="6"/>
        <v>3061.3</v>
      </c>
      <c r="L72" s="144">
        <f t="shared" si="7"/>
        <v>3339.6</v>
      </c>
      <c r="M72" s="144">
        <f t="shared" si="8"/>
        <v>3617.9</v>
      </c>
      <c r="N72" s="144">
        <f t="shared" si="9"/>
        <v>3896.2</v>
      </c>
      <c r="O72" s="144">
        <f t="shared" si="10"/>
        <v>4174.5</v>
      </c>
      <c r="P72" s="144">
        <f t="shared" si="21"/>
        <v>4452.8</v>
      </c>
      <c r="Q72" s="144">
        <f t="shared" si="22"/>
        <v>4731.0999999999995</v>
      </c>
      <c r="R72" s="145">
        <f t="shared" si="23"/>
        <v>5009.4000000000005</v>
      </c>
      <c r="S72" s="362" t="s">
        <v>290</v>
      </c>
      <c r="T72" s="362" t="s">
        <v>356</v>
      </c>
      <c r="V72" s="10"/>
    </row>
    <row r="73" spans="1:22" ht="15.75">
      <c r="A73" s="632"/>
      <c r="B73" s="155" t="s">
        <v>143</v>
      </c>
      <c r="C73" s="144">
        <f t="shared" si="0"/>
        <v>1058.7</v>
      </c>
      <c r="D73" s="144">
        <f t="shared" si="1"/>
        <v>1411.6000000000001</v>
      </c>
      <c r="E73" s="144">
        <f t="shared" si="2"/>
        <v>1764.5</v>
      </c>
      <c r="F73" s="144">
        <f t="shared" si="3"/>
        <v>2117.4</v>
      </c>
      <c r="G73" s="144">
        <f t="shared" si="4"/>
        <v>2470.2999999999997</v>
      </c>
      <c r="H73" s="144">
        <f t="shared" ref="H73:H90" si="24">J73*0.8</f>
        <v>2823.2000000000003</v>
      </c>
      <c r="I73" s="144">
        <f t="shared" si="5"/>
        <v>3176.1</v>
      </c>
      <c r="J73" s="439">
        <v>3529</v>
      </c>
      <c r="K73" s="144">
        <f t="shared" si="6"/>
        <v>3881.9</v>
      </c>
      <c r="L73" s="144">
        <f t="shared" si="7"/>
        <v>4234.8</v>
      </c>
      <c r="M73" s="144">
        <f t="shared" si="8"/>
        <v>4587.7</v>
      </c>
      <c r="N73" s="144">
        <f t="shared" si="9"/>
        <v>4940.5999999999995</v>
      </c>
      <c r="O73" s="144">
        <f t="shared" si="10"/>
        <v>5293.5</v>
      </c>
      <c r="P73" s="144">
        <f t="shared" si="21"/>
        <v>5646.4000000000005</v>
      </c>
      <c r="Q73" s="144">
        <f t="shared" si="22"/>
        <v>5999.3</v>
      </c>
      <c r="R73" s="145">
        <f t="shared" si="23"/>
        <v>6352.2</v>
      </c>
      <c r="S73" s="362" t="s">
        <v>368</v>
      </c>
      <c r="T73" s="362" t="s">
        <v>369</v>
      </c>
      <c r="V73" s="10"/>
    </row>
    <row r="74" spans="1:22" ht="15.75">
      <c r="A74" s="632"/>
      <c r="B74" s="155" t="s">
        <v>164</v>
      </c>
      <c r="C74" s="144">
        <f t="shared" si="0"/>
        <v>1058.7</v>
      </c>
      <c r="D74" s="144">
        <f t="shared" si="1"/>
        <v>1411.6000000000001</v>
      </c>
      <c r="E74" s="144">
        <f t="shared" si="2"/>
        <v>1764.5</v>
      </c>
      <c r="F74" s="144">
        <f t="shared" si="3"/>
        <v>2117.4</v>
      </c>
      <c r="G74" s="144">
        <f t="shared" si="4"/>
        <v>2470.2999999999997</v>
      </c>
      <c r="H74" s="144">
        <f t="shared" si="24"/>
        <v>2823.2000000000003</v>
      </c>
      <c r="I74" s="144">
        <f t="shared" si="5"/>
        <v>3176.1</v>
      </c>
      <c r="J74" s="439">
        <v>3529</v>
      </c>
      <c r="K74" s="144">
        <f t="shared" si="6"/>
        <v>3881.9</v>
      </c>
      <c r="L74" s="144">
        <f t="shared" si="7"/>
        <v>4234.8</v>
      </c>
      <c r="M74" s="144">
        <f t="shared" si="8"/>
        <v>4587.7</v>
      </c>
      <c r="N74" s="144">
        <f t="shared" si="9"/>
        <v>4940.5999999999995</v>
      </c>
      <c r="O74" s="144">
        <f t="shared" si="10"/>
        <v>5293.5</v>
      </c>
      <c r="P74" s="144">
        <f t="shared" si="21"/>
        <v>5646.4000000000005</v>
      </c>
      <c r="Q74" s="144">
        <f t="shared" si="22"/>
        <v>5999.3</v>
      </c>
      <c r="R74" s="145">
        <f t="shared" si="23"/>
        <v>6352.2</v>
      </c>
      <c r="S74" s="362" t="s">
        <v>331</v>
      </c>
      <c r="T74" s="362" t="s">
        <v>332</v>
      </c>
      <c r="V74" s="10"/>
    </row>
    <row r="75" spans="1:22" ht="30.75">
      <c r="A75" s="632"/>
      <c r="B75" s="155" t="s">
        <v>370</v>
      </c>
      <c r="C75" s="144">
        <f t="shared" si="0"/>
        <v>834.9</v>
      </c>
      <c r="D75" s="144">
        <f t="shared" si="1"/>
        <v>1113.2</v>
      </c>
      <c r="E75" s="144">
        <f t="shared" si="2"/>
        <v>1391.5</v>
      </c>
      <c r="F75" s="144">
        <f t="shared" si="3"/>
        <v>1669.8</v>
      </c>
      <c r="G75" s="144">
        <f t="shared" si="4"/>
        <v>1948.1</v>
      </c>
      <c r="H75" s="144">
        <f t="shared" si="24"/>
        <v>2226.4</v>
      </c>
      <c r="I75" s="144">
        <f t="shared" si="5"/>
        <v>2504.7000000000003</v>
      </c>
      <c r="J75" s="439">
        <v>2783</v>
      </c>
      <c r="K75" s="144">
        <f t="shared" si="6"/>
        <v>3061.3</v>
      </c>
      <c r="L75" s="144">
        <f t="shared" si="7"/>
        <v>3339.6</v>
      </c>
      <c r="M75" s="144">
        <f t="shared" si="8"/>
        <v>3617.9</v>
      </c>
      <c r="N75" s="144">
        <f t="shared" si="9"/>
        <v>3896.2</v>
      </c>
      <c r="O75" s="144">
        <f t="shared" si="10"/>
        <v>4174.5</v>
      </c>
      <c r="P75" s="144">
        <f t="shared" si="21"/>
        <v>4452.8</v>
      </c>
      <c r="Q75" s="144">
        <f t="shared" si="22"/>
        <v>4731.0999999999995</v>
      </c>
      <c r="R75" s="145">
        <f t="shared" si="23"/>
        <v>5009.4000000000005</v>
      </c>
      <c r="S75" s="362" t="s">
        <v>290</v>
      </c>
      <c r="T75" s="362" t="s">
        <v>371</v>
      </c>
      <c r="V75" s="10"/>
    </row>
    <row r="76" spans="1:22" ht="16.5" thickBot="1">
      <c r="A76" s="633"/>
      <c r="B76" s="163" t="s">
        <v>372</v>
      </c>
      <c r="C76" s="130">
        <f t="shared" si="0"/>
        <v>1058.7</v>
      </c>
      <c r="D76" s="130">
        <f t="shared" si="1"/>
        <v>1411.6000000000001</v>
      </c>
      <c r="E76" s="130">
        <f t="shared" si="2"/>
        <v>1764.5</v>
      </c>
      <c r="F76" s="130">
        <f t="shared" si="3"/>
        <v>2117.4</v>
      </c>
      <c r="G76" s="130">
        <f t="shared" si="4"/>
        <v>2470.2999999999997</v>
      </c>
      <c r="H76" s="130">
        <f t="shared" si="24"/>
        <v>2823.2000000000003</v>
      </c>
      <c r="I76" s="130">
        <f t="shared" si="5"/>
        <v>3176.1</v>
      </c>
      <c r="J76" s="439">
        <v>3529</v>
      </c>
      <c r="K76" s="130">
        <f t="shared" si="6"/>
        <v>3881.9</v>
      </c>
      <c r="L76" s="130">
        <f t="shared" si="7"/>
        <v>4234.8</v>
      </c>
      <c r="M76" s="130">
        <f t="shared" si="8"/>
        <v>4587.7</v>
      </c>
      <c r="N76" s="130">
        <f t="shared" si="9"/>
        <v>4940.5999999999995</v>
      </c>
      <c r="O76" s="130">
        <f t="shared" si="10"/>
        <v>5293.5</v>
      </c>
      <c r="P76" s="130">
        <f t="shared" si="21"/>
        <v>5646.4000000000005</v>
      </c>
      <c r="Q76" s="130">
        <f t="shared" si="22"/>
        <v>5999.3</v>
      </c>
      <c r="R76" s="131">
        <f t="shared" si="23"/>
        <v>6352.2</v>
      </c>
      <c r="S76" s="362" t="s">
        <v>336</v>
      </c>
      <c r="T76" s="362" t="s">
        <v>337</v>
      </c>
      <c r="V76" s="10"/>
    </row>
    <row r="77" spans="1:22" ht="15.75">
      <c r="A77" s="634">
        <v>6</v>
      </c>
      <c r="B77" s="177" t="s">
        <v>316</v>
      </c>
      <c r="C77" s="139">
        <f t="shared" si="0"/>
        <v>1499.3999999999999</v>
      </c>
      <c r="D77" s="139">
        <f t="shared" si="1"/>
        <v>1999.2</v>
      </c>
      <c r="E77" s="139">
        <f t="shared" si="2"/>
        <v>2499</v>
      </c>
      <c r="F77" s="139">
        <f t="shared" si="3"/>
        <v>2998.7999999999997</v>
      </c>
      <c r="G77" s="139">
        <f t="shared" si="4"/>
        <v>3498.6</v>
      </c>
      <c r="H77" s="139">
        <f t="shared" si="24"/>
        <v>3998.4</v>
      </c>
      <c r="I77" s="139">
        <f t="shared" si="5"/>
        <v>4498.2</v>
      </c>
      <c r="J77" s="439">
        <v>4998</v>
      </c>
      <c r="K77" s="139">
        <f t="shared" si="6"/>
        <v>5497.8</v>
      </c>
      <c r="L77" s="139">
        <f t="shared" si="7"/>
        <v>5997.5999999999995</v>
      </c>
      <c r="M77" s="139">
        <f t="shared" si="8"/>
        <v>6497.4000000000005</v>
      </c>
      <c r="N77" s="139">
        <f t="shared" si="9"/>
        <v>6997.2</v>
      </c>
      <c r="O77" s="139">
        <f t="shared" si="10"/>
        <v>7497</v>
      </c>
      <c r="P77" s="139">
        <f t="shared" si="21"/>
        <v>7996.8</v>
      </c>
      <c r="Q77" s="139">
        <f t="shared" si="22"/>
        <v>8496.6</v>
      </c>
      <c r="R77" s="140">
        <f t="shared" si="23"/>
        <v>8996.4</v>
      </c>
      <c r="S77" s="362" t="s">
        <v>355</v>
      </c>
      <c r="T77" s="362" t="s">
        <v>356</v>
      </c>
      <c r="V77" s="10"/>
    </row>
    <row r="78" spans="1:22" ht="15.75">
      <c r="A78" s="635"/>
      <c r="B78" s="155" t="s">
        <v>165</v>
      </c>
      <c r="C78" s="144">
        <f t="shared" si="0"/>
        <v>1499.3999999999999</v>
      </c>
      <c r="D78" s="144">
        <f t="shared" si="1"/>
        <v>1999.2</v>
      </c>
      <c r="E78" s="144">
        <f t="shared" si="2"/>
        <v>2499</v>
      </c>
      <c r="F78" s="144">
        <f t="shared" si="3"/>
        <v>2998.7999999999997</v>
      </c>
      <c r="G78" s="144">
        <f t="shared" si="4"/>
        <v>3498.6</v>
      </c>
      <c r="H78" s="144">
        <f t="shared" si="24"/>
        <v>3998.4</v>
      </c>
      <c r="I78" s="144">
        <f t="shared" si="5"/>
        <v>4498.2</v>
      </c>
      <c r="J78" s="439">
        <v>4998</v>
      </c>
      <c r="K78" s="144">
        <f t="shared" si="6"/>
        <v>5497.8</v>
      </c>
      <c r="L78" s="144">
        <f t="shared" si="7"/>
        <v>5997.5999999999995</v>
      </c>
      <c r="M78" s="144">
        <f t="shared" si="8"/>
        <v>6497.4000000000005</v>
      </c>
      <c r="N78" s="144">
        <f t="shared" si="9"/>
        <v>6997.2</v>
      </c>
      <c r="O78" s="144">
        <f t="shared" si="10"/>
        <v>7497</v>
      </c>
      <c r="P78" s="144">
        <f t="shared" si="18"/>
        <v>7996.8</v>
      </c>
      <c r="Q78" s="144">
        <f t="shared" si="19"/>
        <v>8496.6</v>
      </c>
      <c r="R78" s="145">
        <f t="shared" si="20"/>
        <v>8996.4</v>
      </c>
      <c r="S78" s="362" t="s">
        <v>348</v>
      </c>
      <c r="T78" s="362" t="s">
        <v>349</v>
      </c>
      <c r="V78" s="10"/>
    </row>
    <row r="79" spans="1:22" ht="15.75">
      <c r="A79" s="635"/>
      <c r="B79" s="155" t="s">
        <v>145</v>
      </c>
      <c r="C79" s="144">
        <f t="shared" si="0"/>
        <v>1499.3999999999999</v>
      </c>
      <c r="D79" s="144">
        <f t="shared" si="1"/>
        <v>1999.2</v>
      </c>
      <c r="E79" s="144">
        <f t="shared" si="2"/>
        <v>2499</v>
      </c>
      <c r="F79" s="144">
        <f t="shared" si="3"/>
        <v>2998.7999999999997</v>
      </c>
      <c r="G79" s="144">
        <f t="shared" si="4"/>
        <v>3498.6</v>
      </c>
      <c r="H79" s="144">
        <f t="shared" si="24"/>
        <v>3998.4</v>
      </c>
      <c r="I79" s="144">
        <f t="shared" si="5"/>
        <v>4498.2</v>
      </c>
      <c r="J79" s="439">
        <v>4998</v>
      </c>
      <c r="K79" s="144">
        <f t="shared" si="6"/>
        <v>5497.8</v>
      </c>
      <c r="L79" s="144">
        <f t="shared" si="7"/>
        <v>5997.5999999999995</v>
      </c>
      <c r="M79" s="144">
        <f t="shared" si="8"/>
        <v>6497.4000000000005</v>
      </c>
      <c r="N79" s="144">
        <f t="shared" si="9"/>
        <v>6997.2</v>
      </c>
      <c r="O79" s="144">
        <f t="shared" si="10"/>
        <v>7497</v>
      </c>
      <c r="P79" s="144">
        <f t="shared" si="18"/>
        <v>7996.8</v>
      </c>
      <c r="Q79" s="144">
        <f t="shared" si="19"/>
        <v>8496.6</v>
      </c>
      <c r="R79" s="145">
        <f t="shared" si="20"/>
        <v>8996.4</v>
      </c>
      <c r="S79" s="362" t="s">
        <v>348</v>
      </c>
      <c r="T79" s="362" t="s">
        <v>349</v>
      </c>
      <c r="V79" s="10"/>
    </row>
    <row r="80" spans="1:22" ht="15.75">
      <c r="A80" s="635"/>
      <c r="B80" s="155" t="s">
        <v>317</v>
      </c>
      <c r="C80" s="144">
        <f t="shared" si="0"/>
        <v>1499.3999999999999</v>
      </c>
      <c r="D80" s="144">
        <f t="shared" si="1"/>
        <v>1999.2</v>
      </c>
      <c r="E80" s="144">
        <f t="shared" si="2"/>
        <v>2499</v>
      </c>
      <c r="F80" s="144">
        <f t="shared" si="3"/>
        <v>2998.7999999999997</v>
      </c>
      <c r="G80" s="144">
        <f t="shared" si="4"/>
        <v>3498.6</v>
      </c>
      <c r="H80" s="144">
        <f t="shared" si="24"/>
        <v>3998.4</v>
      </c>
      <c r="I80" s="144">
        <f t="shared" si="5"/>
        <v>4498.2</v>
      </c>
      <c r="J80" s="439">
        <v>4998</v>
      </c>
      <c r="K80" s="144">
        <f t="shared" si="6"/>
        <v>5497.8</v>
      </c>
      <c r="L80" s="144">
        <f t="shared" si="7"/>
        <v>5997.5999999999995</v>
      </c>
      <c r="M80" s="144">
        <f t="shared" si="8"/>
        <v>6497.4000000000005</v>
      </c>
      <c r="N80" s="144">
        <f t="shared" si="9"/>
        <v>6997.2</v>
      </c>
      <c r="O80" s="144">
        <f t="shared" si="10"/>
        <v>7497</v>
      </c>
      <c r="P80" s="144">
        <f t="shared" si="18"/>
        <v>7996.8</v>
      </c>
      <c r="Q80" s="144">
        <f t="shared" si="19"/>
        <v>8496.6</v>
      </c>
      <c r="R80" s="145">
        <f t="shared" si="20"/>
        <v>8996.4</v>
      </c>
      <c r="S80" s="362" t="s">
        <v>331</v>
      </c>
      <c r="T80" s="362" t="s">
        <v>332</v>
      </c>
      <c r="V80" s="10"/>
    </row>
    <row r="81" spans="1:22" ht="15.75">
      <c r="A81" s="635"/>
      <c r="B81" s="180" t="s">
        <v>373</v>
      </c>
      <c r="C81" s="144">
        <f t="shared" si="0"/>
        <v>1499.3999999999999</v>
      </c>
      <c r="D81" s="144">
        <f t="shared" si="1"/>
        <v>1999.2</v>
      </c>
      <c r="E81" s="144">
        <f t="shared" si="2"/>
        <v>2499</v>
      </c>
      <c r="F81" s="144">
        <f t="shared" si="3"/>
        <v>2998.7999999999997</v>
      </c>
      <c r="G81" s="144">
        <f t="shared" si="4"/>
        <v>3498.6</v>
      </c>
      <c r="H81" s="144">
        <f t="shared" si="24"/>
        <v>3998.4</v>
      </c>
      <c r="I81" s="144">
        <f t="shared" si="5"/>
        <v>4498.2</v>
      </c>
      <c r="J81" s="439">
        <v>4998</v>
      </c>
      <c r="K81" s="144">
        <f t="shared" si="6"/>
        <v>5497.8</v>
      </c>
      <c r="L81" s="144">
        <f t="shared" si="7"/>
        <v>5997.5999999999995</v>
      </c>
      <c r="M81" s="144">
        <f t="shared" si="8"/>
        <v>6497.4000000000005</v>
      </c>
      <c r="N81" s="144">
        <f t="shared" si="9"/>
        <v>6997.2</v>
      </c>
      <c r="O81" s="144">
        <f t="shared" si="10"/>
        <v>7497</v>
      </c>
      <c r="P81" s="144">
        <f t="shared" si="18"/>
        <v>7996.8</v>
      </c>
      <c r="Q81" s="144">
        <f t="shared" si="19"/>
        <v>8496.6</v>
      </c>
      <c r="R81" s="145">
        <f t="shared" si="20"/>
        <v>8996.4</v>
      </c>
      <c r="S81" s="362" t="s">
        <v>355</v>
      </c>
      <c r="T81" s="362" t="s">
        <v>356</v>
      </c>
      <c r="V81" s="10"/>
    </row>
    <row r="82" spans="1:22" ht="15.75">
      <c r="A82" s="635"/>
      <c r="B82" s="155" t="s">
        <v>166</v>
      </c>
      <c r="C82" s="144">
        <f t="shared" si="0"/>
        <v>1499.3999999999999</v>
      </c>
      <c r="D82" s="144">
        <f t="shared" si="1"/>
        <v>1999.2</v>
      </c>
      <c r="E82" s="144">
        <f t="shared" si="2"/>
        <v>2499</v>
      </c>
      <c r="F82" s="144">
        <f t="shared" si="3"/>
        <v>2998.7999999999997</v>
      </c>
      <c r="G82" s="144">
        <f t="shared" si="4"/>
        <v>3498.6</v>
      </c>
      <c r="H82" s="144">
        <f t="shared" si="24"/>
        <v>3998.4</v>
      </c>
      <c r="I82" s="144">
        <f t="shared" si="5"/>
        <v>4498.2</v>
      </c>
      <c r="J82" s="439">
        <v>4998</v>
      </c>
      <c r="K82" s="144">
        <f t="shared" si="6"/>
        <v>5497.8</v>
      </c>
      <c r="L82" s="144">
        <f t="shared" si="7"/>
        <v>5997.5999999999995</v>
      </c>
      <c r="M82" s="144">
        <f t="shared" si="8"/>
        <v>6497.4000000000005</v>
      </c>
      <c r="N82" s="144">
        <f t="shared" si="9"/>
        <v>6997.2</v>
      </c>
      <c r="O82" s="144">
        <f t="shared" si="10"/>
        <v>7497</v>
      </c>
      <c r="P82" s="144">
        <f t="shared" si="18"/>
        <v>7996.8</v>
      </c>
      <c r="Q82" s="144">
        <f t="shared" si="19"/>
        <v>8496.6</v>
      </c>
      <c r="R82" s="145">
        <f t="shared" si="20"/>
        <v>8996.4</v>
      </c>
      <c r="S82" s="362" t="s">
        <v>331</v>
      </c>
      <c r="T82" s="362" t="s">
        <v>332</v>
      </c>
      <c r="V82" s="10"/>
    </row>
    <row r="83" spans="1:22" ht="32.25" thickBot="1">
      <c r="A83" s="636"/>
      <c r="B83" s="163" t="s">
        <v>379</v>
      </c>
      <c r="C83" s="130">
        <f t="shared" si="0"/>
        <v>1188</v>
      </c>
      <c r="D83" s="130">
        <f t="shared" si="1"/>
        <v>1584</v>
      </c>
      <c r="E83" s="130">
        <f t="shared" si="2"/>
        <v>1980</v>
      </c>
      <c r="F83" s="130">
        <f t="shared" si="3"/>
        <v>2376</v>
      </c>
      <c r="G83" s="130">
        <f t="shared" si="4"/>
        <v>2772</v>
      </c>
      <c r="H83" s="130">
        <f t="shared" si="24"/>
        <v>3168</v>
      </c>
      <c r="I83" s="130">
        <f t="shared" si="5"/>
        <v>3564</v>
      </c>
      <c r="J83" s="439">
        <v>3960</v>
      </c>
      <c r="K83" s="130">
        <f t="shared" si="6"/>
        <v>4356</v>
      </c>
      <c r="L83" s="130">
        <f t="shared" si="7"/>
        <v>4752</v>
      </c>
      <c r="M83" s="130">
        <f t="shared" si="8"/>
        <v>5148</v>
      </c>
      <c r="N83" s="130">
        <f t="shared" si="9"/>
        <v>5544</v>
      </c>
      <c r="O83" s="130">
        <f t="shared" si="10"/>
        <v>5940</v>
      </c>
      <c r="P83" s="130">
        <f t="shared" si="18"/>
        <v>6336</v>
      </c>
      <c r="Q83" s="130">
        <f t="shared" si="19"/>
        <v>6732</v>
      </c>
      <c r="R83" s="131">
        <f t="shared" si="20"/>
        <v>7128</v>
      </c>
      <c r="S83" s="362" t="s">
        <v>65</v>
      </c>
      <c r="T83" s="362" t="s">
        <v>332</v>
      </c>
      <c r="V83" s="358"/>
    </row>
    <row r="84" spans="1:22" ht="15.75" customHeight="1">
      <c r="A84" s="637">
        <v>7</v>
      </c>
      <c r="B84" s="177" t="s">
        <v>167</v>
      </c>
      <c r="C84" s="139">
        <f t="shared" si="0"/>
        <v>1487.7</v>
      </c>
      <c r="D84" s="139">
        <f t="shared" si="1"/>
        <v>1983.6000000000001</v>
      </c>
      <c r="E84" s="139">
        <f t="shared" si="2"/>
        <v>2479.5</v>
      </c>
      <c r="F84" s="139">
        <f t="shared" si="3"/>
        <v>2975.4</v>
      </c>
      <c r="G84" s="139">
        <f t="shared" si="4"/>
        <v>3471.2999999999997</v>
      </c>
      <c r="H84" s="139">
        <f t="shared" si="24"/>
        <v>3967.2000000000003</v>
      </c>
      <c r="I84" s="139">
        <f t="shared" si="5"/>
        <v>4463.1000000000004</v>
      </c>
      <c r="J84" s="439">
        <v>4959</v>
      </c>
      <c r="K84" s="139">
        <f t="shared" si="6"/>
        <v>5454.9000000000005</v>
      </c>
      <c r="L84" s="139">
        <f t="shared" si="7"/>
        <v>5950.8</v>
      </c>
      <c r="M84" s="139">
        <f t="shared" si="8"/>
        <v>6446.7</v>
      </c>
      <c r="N84" s="139">
        <f t="shared" si="9"/>
        <v>6942.5999999999995</v>
      </c>
      <c r="O84" s="139">
        <f t="shared" si="10"/>
        <v>7438.5</v>
      </c>
      <c r="P84" s="139">
        <f t="shared" si="18"/>
        <v>7934.4000000000005</v>
      </c>
      <c r="Q84" s="139">
        <f t="shared" si="19"/>
        <v>8430.2999999999993</v>
      </c>
      <c r="R84" s="140">
        <f t="shared" si="20"/>
        <v>8926.2000000000007</v>
      </c>
      <c r="S84" s="362" t="s">
        <v>290</v>
      </c>
      <c r="T84" s="362" t="s">
        <v>335</v>
      </c>
    </row>
    <row r="85" spans="1:22" ht="15.75" customHeight="1">
      <c r="A85" s="638"/>
      <c r="B85" s="180" t="s">
        <v>168</v>
      </c>
      <c r="C85" s="144">
        <f t="shared" si="0"/>
        <v>1487.7</v>
      </c>
      <c r="D85" s="144">
        <f t="shared" si="1"/>
        <v>1983.6000000000001</v>
      </c>
      <c r="E85" s="144">
        <f t="shared" si="2"/>
        <v>2479.5</v>
      </c>
      <c r="F85" s="144">
        <f t="shared" si="3"/>
        <v>2975.4</v>
      </c>
      <c r="G85" s="144">
        <f t="shared" si="4"/>
        <v>3471.2999999999997</v>
      </c>
      <c r="H85" s="144">
        <f t="shared" si="24"/>
        <v>3967.2000000000003</v>
      </c>
      <c r="I85" s="144">
        <f t="shared" si="5"/>
        <v>4463.1000000000004</v>
      </c>
      <c r="J85" s="439">
        <v>4959</v>
      </c>
      <c r="K85" s="144">
        <f t="shared" si="6"/>
        <v>5454.9000000000005</v>
      </c>
      <c r="L85" s="144">
        <f t="shared" si="7"/>
        <v>5950.8</v>
      </c>
      <c r="M85" s="144">
        <f t="shared" si="8"/>
        <v>6446.7</v>
      </c>
      <c r="N85" s="144">
        <f t="shared" si="9"/>
        <v>6942.5999999999995</v>
      </c>
      <c r="O85" s="144">
        <f t="shared" si="10"/>
        <v>7438.5</v>
      </c>
      <c r="P85" s="144">
        <f t="shared" si="18"/>
        <v>7934.4000000000005</v>
      </c>
      <c r="Q85" s="144">
        <f t="shared" si="19"/>
        <v>8430.2999999999993</v>
      </c>
      <c r="R85" s="145">
        <f t="shared" si="20"/>
        <v>8926.2000000000007</v>
      </c>
      <c r="S85" s="362" t="s">
        <v>290</v>
      </c>
      <c r="T85" s="362" t="s">
        <v>374</v>
      </c>
    </row>
    <row r="86" spans="1:22" ht="15.75" customHeight="1">
      <c r="A86" s="638"/>
      <c r="B86" s="180" t="s">
        <v>149</v>
      </c>
      <c r="C86" s="144">
        <f t="shared" si="0"/>
        <v>1875</v>
      </c>
      <c r="D86" s="144">
        <f t="shared" si="1"/>
        <v>2500</v>
      </c>
      <c r="E86" s="144">
        <f t="shared" si="2"/>
        <v>3125</v>
      </c>
      <c r="F86" s="144">
        <f t="shared" si="3"/>
        <v>3750</v>
      </c>
      <c r="G86" s="144">
        <f t="shared" si="4"/>
        <v>4375</v>
      </c>
      <c r="H86" s="144">
        <f t="shared" si="24"/>
        <v>5000</v>
      </c>
      <c r="I86" s="144">
        <f>J86*0.9</f>
        <v>5625</v>
      </c>
      <c r="J86" s="439">
        <v>6250</v>
      </c>
      <c r="K86" s="144">
        <f t="shared" si="6"/>
        <v>6875.0000000000009</v>
      </c>
      <c r="L86" s="144">
        <f t="shared" si="7"/>
        <v>7500</v>
      </c>
      <c r="M86" s="144">
        <f t="shared" si="8"/>
        <v>8125</v>
      </c>
      <c r="N86" s="144">
        <f t="shared" si="9"/>
        <v>8750</v>
      </c>
      <c r="O86" s="144">
        <f t="shared" si="10"/>
        <v>9375</v>
      </c>
      <c r="P86" s="144">
        <f>J86*1.6</f>
        <v>10000</v>
      </c>
      <c r="Q86" s="144">
        <f>J86*1.7</f>
        <v>10625</v>
      </c>
      <c r="R86" s="145">
        <f>J86*1.8</f>
        <v>11250</v>
      </c>
      <c r="S86" s="362" t="s">
        <v>334</v>
      </c>
      <c r="T86" s="362" t="s">
        <v>335</v>
      </c>
    </row>
    <row r="87" spans="1:22" ht="31.5">
      <c r="A87" s="638"/>
      <c r="B87" s="180" t="s">
        <v>375</v>
      </c>
      <c r="C87" s="144">
        <f t="shared" ref="C87:C90" si="25">J87*0.3</f>
        <v>1487.7</v>
      </c>
      <c r="D87" s="144">
        <f t="shared" ref="D87:D90" si="26">J87*0.4</f>
        <v>1983.6000000000001</v>
      </c>
      <c r="E87" s="144">
        <f t="shared" ref="E87:E90" si="27">J87*0.5</f>
        <v>2479.5</v>
      </c>
      <c r="F87" s="144">
        <f t="shared" ref="F87:F90" si="28">J87*0.6</f>
        <v>2975.4</v>
      </c>
      <c r="G87" s="144">
        <f t="shared" ref="G87:G90" si="29">J87*0.7</f>
        <v>3471.2999999999997</v>
      </c>
      <c r="H87" s="144">
        <f t="shared" si="24"/>
        <v>3967.2000000000003</v>
      </c>
      <c r="I87" s="144">
        <f t="shared" ref="I87:I90" si="30">J87*0.9</f>
        <v>4463.1000000000004</v>
      </c>
      <c r="J87" s="439">
        <v>4959</v>
      </c>
      <c r="K87" s="144">
        <f t="shared" ref="K87:K90" si="31">J87*1.1</f>
        <v>5454.9000000000005</v>
      </c>
      <c r="L87" s="144">
        <f t="shared" ref="L87:L90" si="32">J87*1.2</f>
        <v>5950.8</v>
      </c>
      <c r="M87" s="144">
        <f t="shared" ref="M87:M90" si="33">J87*1.3</f>
        <v>6446.7</v>
      </c>
      <c r="N87" s="144">
        <f t="shared" ref="N87:N90" si="34">J87*1.4</f>
        <v>6942.5999999999995</v>
      </c>
      <c r="O87" s="144">
        <f t="shared" ref="O87:O90" si="35">J87*1.5</f>
        <v>7438.5</v>
      </c>
      <c r="P87" s="144">
        <f t="shared" ref="P87:P90" si="36">J87*1.6</f>
        <v>7934.4000000000005</v>
      </c>
      <c r="Q87" s="144">
        <f t="shared" ref="Q87:Q90" si="37">J87*1.7</f>
        <v>8430.2999999999993</v>
      </c>
      <c r="R87" s="145">
        <f t="shared" ref="R87:R90" si="38">J87*1.8</f>
        <v>8926.2000000000007</v>
      </c>
      <c r="S87" s="362" t="s">
        <v>65</v>
      </c>
      <c r="T87" s="362" t="s">
        <v>356</v>
      </c>
    </row>
    <row r="88" spans="1:22" ht="32.25" thickBot="1">
      <c r="A88" s="639"/>
      <c r="B88" s="183" t="s">
        <v>376</v>
      </c>
      <c r="C88" s="130">
        <f t="shared" si="25"/>
        <v>1487.7</v>
      </c>
      <c r="D88" s="130">
        <f t="shared" si="26"/>
        <v>1983.6000000000001</v>
      </c>
      <c r="E88" s="130">
        <f t="shared" si="27"/>
        <v>2479.5</v>
      </c>
      <c r="F88" s="130">
        <f t="shared" si="28"/>
        <v>2975.4</v>
      </c>
      <c r="G88" s="130">
        <f t="shared" si="29"/>
        <v>3471.2999999999997</v>
      </c>
      <c r="H88" s="130">
        <f t="shared" si="24"/>
        <v>3967.2000000000003</v>
      </c>
      <c r="I88" s="130">
        <f t="shared" si="30"/>
        <v>4463.1000000000004</v>
      </c>
      <c r="J88" s="439">
        <v>4959</v>
      </c>
      <c r="K88" s="130">
        <f t="shared" si="31"/>
        <v>5454.9000000000005</v>
      </c>
      <c r="L88" s="130">
        <f t="shared" si="32"/>
        <v>5950.8</v>
      </c>
      <c r="M88" s="130">
        <f t="shared" si="33"/>
        <v>6446.7</v>
      </c>
      <c r="N88" s="130">
        <f t="shared" si="34"/>
        <v>6942.5999999999995</v>
      </c>
      <c r="O88" s="130">
        <f t="shared" si="35"/>
        <v>7438.5</v>
      </c>
      <c r="P88" s="130">
        <f t="shared" si="36"/>
        <v>7934.4000000000005</v>
      </c>
      <c r="Q88" s="130">
        <f t="shared" si="37"/>
        <v>8430.2999999999993</v>
      </c>
      <c r="R88" s="131">
        <f t="shared" si="38"/>
        <v>8926.2000000000007</v>
      </c>
      <c r="S88" s="362" t="s">
        <v>290</v>
      </c>
      <c r="T88" s="362" t="s">
        <v>356</v>
      </c>
    </row>
    <row r="89" spans="1:22" ht="31.5">
      <c r="A89" s="634">
        <v>8</v>
      </c>
      <c r="B89" s="177" t="s">
        <v>170</v>
      </c>
      <c r="C89" s="139">
        <f t="shared" si="25"/>
        <v>1935</v>
      </c>
      <c r="D89" s="139">
        <f t="shared" si="26"/>
        <v>2580</v>
      </c>
      <c r="E89" s="139">
        <f t="shared" si="27"/>
        <v>3225</v>
      </c>
      <c r="F89" s="139">
        <f t="shared" si="28"/>
        <v>3870</v>
      </c>
      <c r="G89" s="139">
        <f t="shared" si="29"/>
        <v>4515</v>
      </c>
      <c r="H89" s="139">
        <f t="shared" si="24"/>
        <v>5160</v>
      </c>
      <c r="I89" s="139">
        <f t="shared" si="30"/>
        <v>5805</v>
      </c>
      <c r="J89" s="439">
        <v>6450</v>
      </c>
      <c r="K89" s="139">
        <f t="shared" si="31"/>
        <v>7095.0000000000009</v>
      </c>
      <c r="L89" s="139">
        <f t="shared" si="32"/>
        <v>7740</v>
      </c>
      <c r="M89" s="139">
        <f t="shared" si="33"/>
        <v>8385</v>
      </c>
      <c r="N89" s="139">
        <f t="shared" si="34"/>
        <v>9030</v>
      </c>
      <c r="O89" s="139">
        <f t="shared" si="35"/>
        <v>9675</v>
      </c>
      <c r="P89" s="139">
        <f t="shared" si="36"/>
        <v>10320</v>
      </c>
      <c r="Q89" s="139">
        <f t="shared" si="37"/>
        <v>10965</v>
      </c>
      <c r="R89" s="140">
        <f t="shared" si="38"/>
        <v>11610</v>
      </c>
      <c r="S89" s="362" t="s">
        <v>290</v>
      </c>
      <c r="T89" s="362" t="s">
        <v>335</v>
      </c>
    </row>
    <row r="90" spans="1:22" ht="32.25" thickBot="1">
      <c r="A90" s="636"/>
      <c r="B90" s="183" t="s">
        <v>321</v>
      </c>
      <c r="C90" s="130">
        <f t="shared" si="25"/>
        <v>1935</v>
      </c>
      <c r="D90" s="130">
        <f t="shared" si="26"/>
        <v>2580</v>
      </c>
      <c r="E90" s="130">
        <f t="shared" si="27"/>
        <v>3225</v>
      </c>
      <c r="F90" s="130">
        <f t="shared" si="28"/>
        <v>3870</v>
      </c>
      <c r="G90" s="130">
        <f t="shared" si="29"/>
        <v>4515</v>
      </c>
      <c r="H90" s="130">
        <f t="shared" si="24"/>
        <v>5160</v>
      </c>
      <c r="I90" s="130">
        <f t="shared" si="30"/>
        <v>5805</v>
      </c>
      <c r="J90" s="439">
        <v>6450</v>
      </c>
      <c r="K90" s="130">
        <f t="shared" si="31"/>
        <v>7095.0000000000009</v>
      </c>
      <c r="L90" s="130">
        <f t="shared" si="32"/>
        <v>7740</v>
      </c>
      <c r="M90" s="130">
        <f t="shared" si="33"/>
        <v>8385</v>
      </c>
      <c r="N90" s="130">
        <f t="shared" si="34"/>
        <v>9030</v>
      </c>
      <c r="O90" s="130">
        <f t="shared" si="35"/>
        <v>9675</v>
      </c>
      <c r="P90" s="130">
        <f t="shared" si="36"/>
        <v>10320</v>
      </c>
      <c r="Q90" s="130">
        <f t="shared" si="37"/>
        <v>10965</v>
      </c>
      <c r="R90" s="131">
        <f t="shared" si="38"/>
        <v>11610</v>
      </c>
      <c r="S90" s="362" t="s">
        <v>65</v>
      </c>
      <c r="T90" s="362" t="s">
        <v>356</v>
      </c>
    </row>
    <row r="91" spans="1:22" s="366" customFormat="1" ht="15.75">
      <c r="A91" s="367"/>
      <c r="B91" s="356"/>
      <c r="C91" s="368"/>
      <c r="D91" s="368"/>
      <c r="E91" s="368"/>
      <c r="F91" s="368"/>
      <c r="G91" s="368"/>
      <c r="H91" s="368"/>
      <c r="I91" s="368"/>
      <c r="J91" s="368"/>
      <c r="K91" s="368"/>
      <c r="L91" s="368"/>
      <c r="M91" s="368"/>
      <c r="N91" s="368"/>
      <c r="O91" s="368"/>
      <c r="P91" s="368"/>
      <c r="Q91" s="368"/>
      <c r="R91" s="368"/>
      <c r="S91" s="357"/>
      <c r="T91" s="357"/>
    </row>
    <row r="92" spans="1:22" s="366" customFormat="1">
      <c r="A92" s="367"/>
      <c r="B92" s="26" t="s">
        <v>402</v>
      </c>
      <c r="C92" s="37"/>
      <c r="D92" s="32"/>
      <c r="E92" s="38"/>
      <c r="F92" s="38"/>
      <c r="G92" s="368"/>
      <c r="H92" s="368"/>
      <c r="I92" s="368"/>
      <c r="J92" s="368"/>
      <c r="K92" s="368"/>
      <c r="L92" s="368"/>
      <c r="M92" s="368"/>
      <c r="N92" s="368"/>
      <c r="O92" s="368"/>
      <c r="P92" s="368"/>
      <c r="Q92" s="368"/>
      <c r="R92" s="368"/>
      <c r="S92" s="357"/>
      <c r="T92" s="357"/>
    </row>
    <row r="93" spans="1:22" s="281" customFormat="1" ht="15.75" thickBot="1">
      <c r="A93" s="287"/>
      <c r="B93" s="26" t="s">
        <v>401</v>
      </c>
      <c r="C93" s="37"/>
      <c r="D93" s="32"/>
      <c r="E93" s="38"/>
      <c r="F93" s="38"/>
      <c r="G93" s="289"/>
      <c r="H93" s="289"/>
      <c r="I93" s="289"/>
      <c r="J93" s="289"/>
      <c r="K93" s="289"/>
      <c r="L93" s="289"/>
      <c r="M93" s="289"/>
      <c r="N93" s="289"/>
      <c r="O93" s="289"/>
      <c r="P93" s="289"/>
      <c r="Q93" s="289"/>
      <c r="R93" s="289"/>
      <c r="S93" s="357"/>
      <c r="T93" s="357"/>
    </row>
    <row r="94" spans="1:22" ht="21">
      <c r="A94" s="112"/>
      <c r="B94" s="184" t="s">
        <v>322</v>
      </c>
      <c r="C94" s="185"/>
      <c r="D94" s="186"/>
      <c r="E94" s="186"/>
      <c r="F94" s="186"/>
      <c r="G94" s="186"/>
      <c r="H94" s="186"/>
      <c r="I94" s="187"/>
      <c r="J94" s="187"/>
      <c r="K94" s="188"/>
      <c r="L94" s="187"/>
      <c r="M94" s="187"/>
      <c r="N94" s="187"/>
      <c r="O94" s="187"/>
      <c r="P94" s="187"/>
      <c r="Q94" s="189"/>
      <c r="R94" s="112"/>
      <c r="S94" s="112"/>
      <c r="T94" s="112"/>
    </row>
    <row r="95" spans="1:22" ht="18.75">
      <c r="A95" s="112"/>
      <c r="B95" s="190" t="s">
        <v>323</v>
      </c>
      <c r="C95" s="191"/>
      <c r="D95" s="192"/>
      <c r="E95" s="192"/>
      <c r="F95" s="192"/>
      <c r="G95" s="192"/>
      <c r="H95" s="113"/>
      <c r="I95" s="192" t="s">
        <v>324</v>
      </c>
      <c r="J95" s="193"/>
      <c r="K95" s="193"/>
      <c r="L95" s="193"/>
      <c r="M95" s="193"/>
      <c r="N95" s="193"/>
      <c r="O95" s="193"/>
      <c r="P95" s="113"/>
      <c r="Q95" s="194"/>
      <c r="R95" s="112"/>
      <c r="S95" s="112"/>
      <c r="T95" s="112"/>
    </row>
    <row r="96" spans="1:22" ht="15.75" thickBot="1">
      <c r="A96" s="112"/>
      <c r="B96" s="195" t="s">
        <v>325</v>
      </c>
      <c r="C96" s="196"/>
      <c r="D96" s="197"/>
      <c r="E96" s="197"/>
      <c r="F96" s="197"/>
      <c r="G96" s="197"/>
      <c r="H96" s="197"/>
      <c r="I96" s="198"/>
      <c r="J96" s="198"/>
      <c r="K96" s="198"/>
      <c r="L96" s="198"/>
      <c r="M96" s="198"/>
      <c r="N96" s="198"/>
      <c r="O96" s="198"/>
      <c r="P96" s="198"/>
      <c r="Q96" s="199"/>
      <c r="R96" s="112"/>
      <c r="S96" s="112"/>
      <c r="T96" s="112"/>
    </row>
    <row r="97" spans="1:20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</row>
    <row r="98" spans="1:20" ht="15.75">
      <c r="A98" s="112"/>
      <c r="B98" s="114" t="s">
        <v>85</v>
      </c>
      <c r="C98" s="617" t="s">
        <v>86</v>
      </c>
      <c r="D98" s="617"/>
      <c r="E98" s="617"/>
      <c r="F98" s="617" t="s">
        <v>87</v>
      </c>
      <c r="G98" s="617"/>
      <c r="H98" s="617"/>
      <c r="I98" s="617"/>
      <c r="J98" s="640" t="s">
        <v>88</v>
      </c>
      <c r="K98" s="640"/>
      <c r="L98" s="640"/>
      <c r="M98" s="640"/>
      <c r="N98" s="641" t="s">
        <v>108</v>
      </c>
      <c r="O98" s="642"/>
      <c r="P98" s="642"/>
      <c r="Q98" s="643"/>
      <c r="R98" s="112"/>
      <c r="S98" s="112"/>
      <c r="T98" s="112"/>
    </row>
    <row r="99" spans="1:20" ht="15.75">
      <c r="A99" s="112"/>
      <c r="B99" s="114" t="s">
        <v>89</v>
      </c>
      <c r="C99" s="617" t="s">
        <v>169</v>
      </c>
      <c r="D99" s="617"/>
      <c r="E99" s="617"/>
      <c r="F99" s="617" t="s">
        <v>90</v>
      </c>
      <c r="G99" s="617"/>
      <c r="H99" s="617"/>
      <c r="I99" s="617"/>
      <c r="J99" s="617" t="s">
        <v>91</v>
      </c>
      <c r="K99" s="617"/>
      <c r="L99" s="617"/>
      <c r="M99" s="617"/>
      <c r="N99" s="628">
        <v>270</v>
      </c>
      <c r="O99" s="629"/>
      <c r="P99" s="629"/>
      <c r="Q99" s="630"/>
      <c r="R99" s="112"/>
      <c r="S99" s="112"/>
      <c r="T99" s="112"/>
    </row>
    <row r="100" spans="1:20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</row>
    <row r="101" spans="1:20" ht="21">
      <c r="A101" s="52" t="s">
        <v>15</v>
      </c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</row>
  </sheetData>
  <mergeCells count="63">
    <mergeCell ref="A7:A15"/>
    <mergeCell ref="A1:R1"/>
    <mergeCell ref="Q2:R2"/>
    <mergeCell ref="B3:R3"/>
    <mergeCell ref="A4:A5"/>
    <mergeCell ref="B4:B5"/>
    <mergeCell ref="C4:R4"/>
    <mergeCell ref="S4:T4"/>
    <mergeCell ref="A16:A32"/>
    <mergeCell ref="B29:B30"/>
    <mergeCell ref="C29:C30"/>
    <mergeCell ref="D29:D30"/>
    <mergeCell ref="E29:E30"/>
    <mergeCell ref="F29:F30"/>
    <mergeCell ref="G29:G30"/>
    <mergeCell ref="H29:H30"/>
    <mergeCell ref="I29:I30"/>
    <mergeCell ref="K29:K30"/>
    <mergeCell ref="L29:L30"/>
    <mergeCell ref="M29:M30"/>
    <mergeCell ref="N29:N30"/>
    <mergeCell ref="O29:O30"/>
    <mergeCell ref="R29:R30"/>
    <mergeCell ref="A33:A43"/>
    <mergeCell ref="A45:A57"/>
    <mergeCell ref="B54:B55"/>
    <mergeCell ref="C54:C55"/>
    <mergeCell ref="D54:D55"/>
    <mergeCell ref="P29:P30"/>
    <mergeCell ref="Q29:Q30"/>
    <mergeCell ref="E54:E55"/>
    <mergeCell ref="F54:F55"/>
    <mergeCell ref="G54:G55"/>
    <mergeCell ref="S29:S30"/>
    <mergeCell ref="T29:T30"/>
    <mergeCell ref="R54:R55"/>
    <mergeCell ref="S54:S55"/>
    <mergeCell ref="T54:T55"/>
    <mergeCell ref="C98:E98"/>
    <mergeCell ref="J98:M98"/>
    <mergeCell ref="N98:Q98"/>
    <mergeCell ref="I54:I55"/>
    <mergeCell ref="K54:K55"/>
    <mergeCell ref="L54:L55"/>
    <mergeCell ref="O54:O55"/>
    <mergeCell ref="P54:P55"/>
    <mergeCell ref="Q54:Q55"/>
    <mergeCell ref="C99:E99"/>
    <mergeCell ref="F99:I99"/>
    <mergeCell ref="H54:H55"/>
    <mergeCell ref="F98:I98"/>
    <mergeCell ref="A58:T58"/>
    <mergeCell ref="B59:B60"/>
    <mergeCell ref="C59:R59"/>
    <mergeCell ref="S59:T59"/>
    <mergeCell ref="J99:M99"/>
    <mergeCell ref="N99:Q99"/>
    <mergeCell ref="A61:A76"/>
    <mergeCell ref="A77:A83"/>
    <mergeCell ref="A84:A88"/>
    <mergeCell ref="A89:A90"/>
    <mergeCell ref="M54:M55"/>
    <mergeCell ref="N54:N55"/>
  </mergeCells>
  <pageMargins left="0.25" right="0.25" top="0.75" bottom="0.75" header="0.3" footer="0.3"/>
  <pageSetup paperSize="9" scale="68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B98"/>
  <sheetViews>
    <sheetView topLeftCell="A40" zoomScale="90" zoomScaleNormal="90" workbookViewId="0">
      <selection activeCell="B44" sqref="A44:XFD66"/>
    </sheetView>
  </sheetViews>
  <sheetFormatPr defaultRowHeight="15"/>
  <cols>
    <col min="1" max="1" width="3.7109375" customWidth="1"/>
    <col min="2" max="2" width="32.140625" customWidth="1"/>
    <col min="3" max="3" width="10.5703125" bestFit="1" customWidth="1"/>
    <col min="4" max="9" width="7.7109375" bestFit="1" customWidth="1"/>
    <col min="10" max="10" width="5.5703125" bestFit="1" customWidth="1"/>
    <col min="11" max="19" width="7.7109375" bestFit="1" customWidth="1"/>
    <col min="20" max="20" width="6.7109375" bestFit="1" customWidth="1"/>
    <col min="21" max="24" width="8.85546875" bestFit="1" customWidth="1"/>
    <col min="26" max="26" width="10.140625" customWidth="1"/>
    <col min="27" max="27" width="11.7109375" customWidth="1"/>
  </cols>
  <sheetData>
    <row r="1" spans="1:28" ht="18">
      <c r="A1" s="560" t="s">
        <v>195</v>
      </c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  <c r="R1" s="560"/>
      <c r="S1" s="560"/>
      <c r="T1" s="560"/>
      <c r="U1" s="560"/>
      <c r="V1" s="560"/>
    </row>
    <row r="2" spans="1:28" ht="21">
      <c r="Q2" s="561"/>
      <c r="R2" s="561"/>
    </row>
    <row r="3" spans="1:28" ht="16.5" thickBot="1">
      <c r="B3" s="654" t="s">
        <v>395</v>
      </c>
      <c r="C3" s="541"/>
      <c r="D3" s="541"/>
      <c r="E3" s="541"/>
      <c r="F3" s="541"/>
      <c r="G3" s="541"/>
      <c r="H3" s="541"/>
      <c r="I3" s="541"/>
      <c r="J3" s="541"/>
      <c r="K3" s="541"/>
      <c r="L3" s="541"/>
      <c r="M3" s="541"/>
      <c r="N3" s="541"/>
      <c r="O3" s="541"/>
      <c r="P3" s="541"/>
      <c r="Q3" s="541"/>
      <c r="R3" s="541"/>
    </row>
    <row r="4" spans="1:28" ht="25.5" customHeight="1" thickBot="1">
      <c r="A4" s="589"/>
      <c r="B4" s="564" t="s">
        <v>0</v>
      </c>
      <c r="C4" s="683" t="s">
        <v>1</v>
      </c>
      <c r="D4" s="683"/>
      <c r="E4" s="683"/>
      <c r="F4" s="683"/>
      <c r="G4" s="683"/>
      <c r="H4" s="683"/>
      <c r="I4" s="683"/>
      <c r="J4" s="683"/>
      <c r="K4" s="683"/>
      <c r="L4" s="683"/>
      <c r="M4" s="683"/>
      <c r="N4" s="683"/>
      <c r="O4" s="683"/>
      <c r="P4" s="683"/>
      <c r="Q4" s="683"/>
      <c r="R4" s="683"/>
      <c r="S4" s="683"/>
      <c r="T4" s="683"/>
      <c r="U4" s="683"/>
      <c r="V4" s="683"/>
      <c r="W4" s="683"/>
      <c r="X4" s="684"/>
      <c r="Y4" s="276"/>
      <c r="Z4" s="626" t="s">
        <v>328</v>
      </c>
      <c r="AA4" s="627"/>
    </row>
    <row r="5" spans="1:28" ht="26.25" thickBot="1">
      <c r="A5" s="590"/>
      <c r="B5" s="565"/>
      <c r="C5" s="258">
        <v>0.3</v>
      </c>
      <c r="D5" s="175">
        <v>0.4</v>
      </c>
      <c r="E5" s="175">
        <v>0.5</v>
      </c>
      <c r="F5" s="175">
        <v>0.6</v>
      </c>
      <c r="G5" s="175">
        <v>0.7</v>
      </c>
      <c r="H5" s="175">
        <v>0.8</v>
      </c>
      <c r="I5" s="175">
        <v>0.9</v>
      </c>
      <c r="J5" s="207">
        <v>1</v>
      </c>
      <c r="K5" s="175">
        <v>1.1000000000000001</v>
      </c>
      <c r="L5" s="175">
        <v>1.2</v>
      </c>
      <c r="M5" s="175">
        <v>1.3</v>
      </c>
      <c r="N5" s="175">
        <v>1.4</v>
      </c>
      <c r="O5" s="175">
        <v>1.5</v>
      </c>
      <c r="P5" s="175">
        <v>1.6</v>
      </c>
      <c r="Q5" s="175">
        <v>1.7</v>
      </c>
      <c r="R5" s="175">
        <v>1.8</v>
      </c>
      <c r="S5" s="175">
        <v>1.9</v>
      </c>
      <c r="T5" s="175">
        <v>2</v>
      </c>
      <c r="U5" s="175">
        <v>2.1</v>
      </c>
      <c r="V5" s="175">
        <v>2.2000000000000002</v>
      </c>
      <c r="W5" s="175">
        <v>2.2999999999999998</v>
      </c>
      <c r="X5" s="175">
        <v>2.4</v>
      </c>
      <c r="Y5" s="131">
        <v>2.5</v>
      </c>
      <c r="Z5" s="259" t="s">
        <v>284</v>
      </c>
      <c r="AA5" s="260" t="s">
        <v>329</v>
      </c>
      <c r="AB5" s="360"/>
    </row>
    <row r="6" spans="1:28" ht="32.25" thickBot="1">
      <c r="A6" s="277">
        <v>0</v>
      </c>
      <c r="B6" s="133" t="s">
        <v>330</v>
      </c>
      <c r="C6" s="134">
        <f>J6*0.3</f>
        <v>726.6</v>
      </c>
      <c r="D6" s="134">
        <f>J6*0.4</f>
        <v>968.80000000000007</v>
      </c>
      <c r="E6" s="134">
        <f>J6*0.5</f>
        <v>1211</v>
      </c>
      <c r="F6" s="134">
        <f>J6*0.6</f>
        <v>1453.2</v>
      </c>
      <c r="G6" s="134">
        <f>J6*0.7</f>
        <v>1695.3999999999999</v>
      </c>
      <c r="H6" s="134">
        <f>J6*0.8</f>
        <v>1937.6000000000001</v>
      </c>
      <c r="I6" s="493">
        <v>1529</v>
      </c>
      <c r="J6" s="30">
        <v>2422</v>
      </c>
      <c r="K6" s="263">
        <f>J6*1.1</f>
        <v>2664.2000000000003</v>
      </c>
      <c r="L6" s="134">
        <f>J6*1.2</f>
        <v>2906.4</v>
      </c>
      <c r="M6" s="134">
        <f>J6*1.3</f>
        <v>3148.6</v>
      </c>
      <c r="N6" s="134">
        <f>J6*1.4</f>
        <v>3390.7999999999997</v>
      </c>
      <c r="O6" s="134">
        <f>J6*1.5</f>
        <v>3633</v>
      </c>
      <c r="P6" s="134">
        <f>J6*1.6</f>
        <v>3875.2000000000003</v>
      </c>
      <c r="Q6" s="134">
        <f>J6*1.7</f>
        <v>4117.3999999999996</v>
      </c>
      <c r="R6" s="134">
        <f>J6*1.8</f>
        <v>4359.6000000000004</v>
      </c>
      <c r="S6" s="134">
        <f>J6*1.9</f>
        <v>4601.8</v>
      </c>
      <c r="T6" s="134">
        <f>J6*2</f>
        <v>4844</v>
      </c>
      <c r="U6" s="134">
        <f>J6*2.1</f>
        <v>5086.2</v>
      </c>
      <c r="V6" s="134">
        <f>J6*2.2</f>
        <v>5328.4000000000005</v>
      </c>
      <c r="W6" s="134">
        <f>J6*2.3</f>
        <v>5570.5999999999995</v>
      </c>
      <c r="X6" s="134">
        <f>J6*2.4</f>
        <v>5812.8</v>
      </c>
      <c r="Y6" s="135">
        <f>J6*2.5</f>
        <v>6055</v>
      </c>
      <c r="Z6" s="264" t="s">
        <v>331</v>
      </c>
      <c r="AA6" s="265" t="s">
        <v>332</v>
      </c>
    </row>
    <row r="7" spans="1:28" ht="15.75">
      <c r="A7" s="580">
        <v>1</v>
      </c>
      <c r="B7" s="154" t="s">
        <v>154</v>
      </c>
      <c r="C7" s="139">
        <f t="shared" ref="C7:C90" si="0">J7*0.3</f>
        <v>847.5</v>
      </c>
      <c r="D7" s="139">
        <f t="shared" ref="D7:D90" si="1">J7*0.4</f>
        <v>1130</v>
      </c>
      <c r="E7" s="139">
        <f t="shared" ref="E7:E90" si="2">J7*0.5</f>
        <v>1412.5</v>
      </c>
      <c r="F7" s="139">
        <f t="shared" ref="F7:F90" si="3">J7*0.6</f>
        <v>1695</v>
      </c>
      <c r="G7" s="139">
        <f t="shared" ref="G7:G90" si="4">J7*0.7</f>
        <v>1977.4999999999998</v>
      </c>
      <c r="H7" s="139">
        <f>J7*0.8</f>
        <v>2260</v>
      </c>
      <c r="I7" s="140">
        <f t="shared" ref="I7:I90" si="5">J7*0.9</f>
        <v>2542.5</v>
      </c>
      <c r="J7" s="30">
        <v>2825</v>
      </c>
      <c r="K7" s="203">
        <f t="shared" ref="K7:K90" si="6">J7*1.1</f>
        <v>3107.5000000000005</v>
      </c>
      <c r="L7" s="139">
        <f t="shared" ref="L7:L90" si="7">J7*1.2</f>
        <v>3390</v>
      </c>
      <c r="M7" s="139">
        <f t="shared" ref="M7:M90" si="8">J7*1.3</f>
        <v>3672.5</v>
      </c>
      <c r="N7" s="139">
        <f t="shared" ref="N7:N90" si="9">J7*1.4</f>
        <v>3954.9999999999995</v>
      </c>
      <c r="O7" s="139">
        <f t="shared" ref="O7:O90" si="10">J7*1.5</f>
        <v>4237.5</v>
      </c>
      <c r="P7" s="139">
        <f>J7*1.6</f>
        <v>4520</v>
      </c>
      <c r="Q7" s="139">
        <f>J7*1.7</f>
        <v>4802.5</v>
      </c>
      <c r="R7" s="139">
        <f>J7*1.8</f>
        <v>5085</v>
      </c>
      <c r="S7" s="139">
        <f t="shared" ref="S7:S54" si="11">J7*1.9</f>
        <v>5367.5</v>
      </c>
      <c r="T7" s="139">
        <f t="shared" ref="T7:T54" si="12">J7*2</f>
        <v>5650</v>
      </c>
      <c r="U7" s="139">
        <f t="shared" ref="U7:U54" si="13">J7*2.1</f>
        <v>5932.5</v>
      </c>
      <c r="V7" s="139">
        <f t="shared" ref="V7:V54" si="14">J7*2.2</f>
        <v>6215.0000000000009</v>
      </c>
      <c r="W7" s="139">
        <f t="shared" ref="W7:W54" si="15">J7*2.3</f>
        <v>6497.4999999999991</v>
      </c>
      <c r="X7" s="139">
        <f t="shared" ref="X7:X54" si="16">J7*2.4</f>
        <v>6780</v>
      </c>
      <c r="Y7" s="140">
        <f t="shared" ref="Y7:Y54" si="17">J7*2.5</f>
        <v>7062.5</v>
      </c>
      <c r="Z7" s="266" t="s">
        <v>331</v>
      </c>
      <c r="AA7" s="267" t="s">
        <v>332</v>
      </c>
    </row>
    <row r="8" spans="1:28" ht="15.75">
      <c r="A8" s="599"/>
      <c r="B8" s="155" t="s">
        <v>155</v>
      </c>
      <c r="C8" s="144">
        <f t="shared" si="0"/>
        <v>847.5</v>
      </c>
      <c r="D8" s="144">
        <f t="shared" si="1"/>
        <v>1130</v>
      </c>
      <c r="E8" s="144">
        <f t="shared" si="2"/>
        <v>1412.5</v>
      </c>
      <c r="F8" s="144">
        <f t="shared" si="3"/>
        <v>1695</v>
      </c>
      <c r="G8" s="144">
        <f t="shared" si="4"/>
        <v>1977.4999999999998</v>
      </c>
      <c r="H8" s="144">
        <f t="shared" ref="H8:H80" si="18">J8*0.8</f>
        <v>2260</v>
      </c>
      <c r="I8" s="494">
        <f t="shared" si="5"/>
        <v>2542.5</v>
      </c>
      <c r="J8" s="30">
        <v>2825</v>
      </c>
      <c r="K8" s="204">
        <f t="shared" si="6"/>
        <v>3107.5000000000005</v>
      </c>
      <c r="L8" s="144">
        <f t="shared" si="7"/>
        <v>3390</v>
      </c>
      <c r="M8" s="144">
        <f t="shared" si="8"/>
        <v>3672.5</v>
      </c>
      <c r="N8" s="144">
        <f t="shared" si="9"/>
        <v>3954.9999999999995</v>
      </c>
      <c r="O8" s="144">
        <f t="shared" si="10"/>
        <v>4237.5</v>
      </c>
      <c r="P8" s="144">
        <f t="shared" ref="P8:P35" si="19">J8*1.6</f>
        <v>4520</v>
      </c>
      <c r="Q8" s="144">
        <f t="shared" ref="Q8:Q35" si="20">J8*1.7</f>
        <v>4802.5</v>
      </c>
      <c r="R8" s="144">
        <f t="shared" ref="R8:R35" si="21">J8*1.8</f>
        <v>5085</v>
      </c>
      <c r="S8" s="144">
        <f t="shared" si="11"/>
        <v>5367.5</v>
      </c>
      <c r="T8" s="144">
        <f t="shared" si="12"/>
        <v>5650</v>
      </c>
      <c r="U8" s="144">
        <f t="shared" si="13"/>
        <v>5932.5</v>
      </c>
      <c r="V8" s="144">
        <f t="shared" si="14"/>
        <v>6215.0000000000009</v>
      </c>
      <c r="W8" s="144">
        <f t="shared" si="15"/>
        <v>6497.4999999999991</v>
      </c>
      <c r="X8" s="144">
        <f t="shared" si="16"/>
        <v>6780</v>
      </c>
      <c r="Y8" s="145">
        <f t="shared" si="17"/>
        <v>7062.5</v>
      </c>
      <c r="Z8" s="268" t="s">
        <v>331</v>
      </c>
      <c r="AA8" s="269" t="s">
        <v>332</v>
      </c>
    </row>
    <row r="9" spans="1:28" ht="15.75">
      <c r="A9" s="599"/>
      <c r="B9" s="155" t="s">
        <v>114</v>
      </c>
      <c r="C9" s="144">
        <f t="shared" si="0"/>
        <v>847.5</v>
      </c>
      <c r="D9" s="144">
        <f t="shared" si="1"/>
        <v>1130</v>
      </c>
      <c r="E9" s="144">
        <f t="shared" si="2"/>
        <v>1412.5</v>
      </c>
      <c r="F9" s="144">
        <f t="shared" si="3"/>
        <v>1695</v>
      </c>
      <c r="G9" s="144">
        <f t="shared" si="4"/>
        <v>1977.4999999999998</v>
      </c>
      <c r="H9" s="144">
        <f t="shared" si="18"/>
        <v>2260</v>
      </c>
      <c r="I9" s="494">
        <f t="shared" si="5"/>
        <v>2542.5</v>
      </c>
      <c r="J9" s="30">
        <v>2825</v>
      </c>
      <c r="K9" s="204">
        <f t="shared" si="6"/>
        <v>3107.5000000000005</v>
      </c>
      <c r="L9" s="144">
        <f t="shared" si="7"/>
        <v>3390</v>
      </c>
      <c r="M9" s="144">
        <f t="shared" si="8"/>
        <v>3672.5</v>
      </c>
      <c r="N9" s="144">
        <f t="shared" si="9"/>
        <v>3954.9999999999995</v>
      </c>
      <c r="O9" s="144">
        <f t="shared" si="10"/>
        <v>4237.5</v>
      </c>
      <c r="P9" s="144">
        <f t="shared" si="19"/>
        <v>4520</v>
      </c>
      <c r="Q9" s="144">
        <f t="shared" si="20"/>
        <v>4802.5</v>
      </c>
      <c r="R9" s="144">
        <f t="shared" si="21"/>
        <v>5085</v>
      </c>
      <c r="S9" s="144">
        <f t="shared" si="11"/>
        <v>5367.5</v>
      </c>
      <c r="T9" s="144">
        <f t="shared" si="12"/>
        <v>5650</v>
      </c>
      <c r="U9" s="144">
        <f t="shared" si="13"/>
        <v>5932.5</v>
      </c>
      <c r="V9" s="144">
        <f t="shared" si="14"/>
        <v>6215.0000000000009</v>
      </c>
      <c r="W9" s="144">
        <f t="shared" si="15"/>
        <v>6497.4999999999991</v>
      </c>
      <c r="X9" s="144">
        <f t="shared" si="16"/>
        <v>6780</v>
      </c>
      <c r="Y9" s="145">
        <f t="shared" si="17"/>
        <v>7062.5</v>
      </c>
      <c r="Z9" s="268" t="s">
        <v>331</v>
      </c>
      <c r="AA9" s="269" t="s">
        <v>333</v>
      </c>
    </row>
    <row r="10" spans="1:28" ht="15.75">
      <c r="A10" s="599"/>
      <c r="B10" s="155" t="s">
        <v>115</v>
      </c>
      <c r="C10" s="144">
        <f t="shared" si="0"/>
        <v>847.5</v>
      </c>
      <c r="D10" s="144">
        <f t="shared" si="1"/>
        <v>1130</v>
      </c>
      <c r="E10" s="144">
        <f t="shared" si="2"/>
        <v>1412.5</v>
      </c>
      <c r="F10" s="144">
        <f t="shared" si="3"/>
        <v>1695</v>
      </c>
      <c r="G10" s="144">
        <f t="shared" si="4"/>
        <v>1977.4999999999998</v>
      </c>
      <c r="H10" s="144">
        <f t="shared" si="18"/>
        <v>2260</v>
      </c>
      <c r="I10" s="494">
        <f t="shared" si="5"/>
        <v>2542.5</v>
      </c>
      <c r="J10" s="30">
        <v>2825</v>
      </c>
      <c r="K10" s="204">
        <f t="shared" si="6"/>
        <v>3107.5000000000005</v>
      </c>
      <c r="L10" s="144">
        <f t="shared" si="7"/>
        <v>3390</v>
      </c>
      <c r="M10" s="144">
        <f t="shared" si="8"/>
        <v>3672.5</v>
      </c>
      <c r="N10" s="144">
        <f t="shared" si="9"/>
        <v>3954.9999999999995</v>
      </c>
      <c r="O10" s="144">
        <f t="shared" si="10"/>
        <v>4237.5</v>
      </c>
      <c r="P10" s="144">
        <f t="shared" si="19"/>
        <v>4520</v>
      </c>
      <c r="Q10" s="144">
        <f t="shared" si="20"/>
        <v>4802.5</v>
      </c>
      <c r="R10" s="144">
        <f t="shared" si="21"/>
        <v>5085</v>
      </c>
      <c r="S10" s="144">
        <f t="shared" si="11"/>
        <v>5367.5</v>
      </c>
      <c r="T10" s="144">
        <f t="shared" si="12"/>
        <v>5650</v>
      </c>
      <c r="U10" s="144">
        <f t="shared" si="13"/>
        <v>5932.5</v>
      </c>
      <c r="V10" s="144">
        <f t="shared" si="14"/>
        <v>6215.0000000000009</v>
      </c>
      <c r="W10" s="144">
        <f t="shared" si="15"/>
        <v>6497.4999999999991</v>
      </c>
      <c r="X10" s="144">
        <f t="shared" si="16"/>
        <v>6780</v>
      </c>
      <c r="Y10" s="145">
        <f t="shared" si="17"/>
        <v>7062.5</v>
      </c>
      <c r="Z10" s="268" t="s">
        <v>331</v>
      </c>
      <c r="AA10" s="269" t="s">
        <v>332</v>
      </c>
    </row>
    <row r="11" spans="1:28" ht="15.75">
      <c r="A11" s="599"/>
      <c r="B11" s="155" t="s">
        <v>156</v>
      </c>
      <c r="C11" s="144">
        <f t="shared" si="0"/>
        <v>847.5</v>
      </c>
      <c r="D11" s="144">
        <f t="shared" si="1"/>
        <v>1130</v>
      </c>
      <c r="E11" s="144">
        <f t="shared" si="2"/>
        <v>1412.5</v>
      </c>
      <c r="F11" s="144">
        <f t="shared" si="3"/>
        <v>1695</v>
      </c>
      <c r="G11" s="144">
        <f t="shared" si="4"/>
        <v>1977.4999999999998</v>
      </c>
      <c r="H11" s="144">
        <f t="shared" si="18"/>
        <v>2260</v>
      </c>
      <c r="I11" s="494">
        <f t="shared" si="5"/>
        <v>2542.5</v>
      </c>
      <c r="J11" s="30">
        <v>2825</v>
      </c>
      <c r="K11" s="204">
        <f t="shared" si="6"/>
        <v>3107.5000000000005</v>
      </c>
      <c r="L11" s="144">
        <f t="shared" si="7"/>
        <v>3390</v>
      </c>
      <c r="M11" s="144">
        <f t="shared" si="8"/>
        <v>3672.5</v>
      </c>
      <c r="N11" s="144">
        <f t="shared" si="9"/>
        <v>3954.9999999999995</v>
      </c>
      <c r="O11" s="144">
        <f t="shared" si="10"/>
        <v>4237.5</v>
      </c>
      <c r="P11" s="144">
        <f t="shared" si="19"/>
        <v>4520</v>
      </c>
      <c r="Q11" s="144">
        <f t="shared" si="20"/>
        <v>4802.5</v>
      </c>
      <c r="R11" s="144">
        <f t="shared" si="21"/>
        <v>5085</v>
      </c>
      <c r="S11" s="144">
        <f t="shared" si="11"/>
        <v>5367.5</v>
      </c>
      <c r="T11" s="144">
        <f t="shared" si="12"/>
        <v>5650</v>
      </c>
      <c r="U11" s="144">
        <f t="shared" si="13"/>
        <v>5932.5</v>
      </c>
      <c r="V11" s="144">
        <f t="shared" si="14"/>
        <v>6215.0000000000009</v>
      </c>
      <c r="W11" s="144">
        <f t="shared" si="15"/>
        <v>6497.4999999999991</v>
      </c>
      <c r="X11" s="144">
        <f t="shared" si="16"/>
        <v>6780</v>
      </c>
      <c r="Y11" s="145">
        <f t="shared" si="17"/>
        <v>7062.5</v>
      </c>
      <c r="Z11" s="268" t="s">
        <v>331</v>
      </c>
      <c r="AA11" s="269" t="s">
        <v>332</v>
      </c>
    </row>
    <row r="12" spans="1:28" ht="15.75">
      <c r="A12" s="599"/>
      <c r="B12" s="155" t="s">
        <v>286</v>
      </c>
      <c r="C12" s="144">
        <f t="shared" si="0"/>
        <v>847.5</v>
      </c>
      <c r="D12" s="144">
        <f t="shared" si="1"/>
        <v>1130</v>
      </c>
      <c r="E12" s="144">
        <f t="shared" si="2"/>
        <v>1412.5</v>
      </c>
      <c r="F12" s="144">
        <f t="shared" si="3"/>
        <v>1695</v>
      </c>
      <c r="G12" s="144">
        <f t="shared" si="4"/>
        <v>1977.4999999999998</v>
      </c>
      <c r="H12" s="144">
        <f t="shared" si="18"/>
        <v>2260</v>
      </c>
      <c r="I12" s="494">
        <f t="shared" si="5"/>
        <v>2542.5</v>
      </c>
      <c r="J12" s="30">
        <v>2825</v>
      </c>
      <c r="K12" s="204">
        <f t="shared" si="6"/>
        <v>3107.5000000000005</v>
      </c>
      <c r="L12" s="144">
        <f t="shared" si="7"/>
        <v>3390</v>
      </c>
      <c r="M12" s="144">
        <f t="shared" si="8"/>
        <v>3672.5</v>
      </c>
      <c r="N12" s="144">
        <f t="shared" si="9"/>
        <v>3954.9999999999995</v>
      </c>
      <c r="O12" s="144">
        <f t="shared" si="10"/>
        <v>4237.5</v>
      </c>
      <c r="P12" s="144">
        <f t="shared" si="19"/>
        <v>4520</v>
      </c>
      <c r="Q12" s="144">
        <f t="shared" si="20"/>
        <v>4802.5</v>
      </c>
      <c r="R12" s="144">
        <f t="shared" si="21"/>
        <v>5085</v>
      </c>
      <c r="S12" s="144">
        <f t="shared" si="11"/>
        <v>5367.5</v>
      </c>
      <c r="T12" s="144">
        <f t="shared" si="12"/>
        <v>5650</v>
      </c>
      <c r="U12" s="144">
        <f t="shared" si="13"/>
        <v>5932.5</v>
      </c>
      <c r="V12" s="144">
        <f t="shared" si="14"/>
        <v>6215.0000000000009</v>
      </c>
      <c r="W12" s="144">
        <f t="shared" si="15"/>
        <v>6497.4999999999991</v>
      </c>
      <c r="X12" s="144">
        <f t="shared" si="16"/>
        <v>6780</v>
      </c>
      <c r="Y12" s="145">
        <f t="shared" si="17"/>
        <v>7062.5</v>
      </c>
      <c r="Z12" s="268" t="s">
        <v>331</v>
      </c>
      <c r="AA12" s="269" t="s">
        <v>332</v>
      </c>
    </row>
    <row r="13" spans="1:28" ht="15.75">
      <c r="A13" s="599"/>
      <c r="B13" s="155" t="s">
        <v>157</v>
      </c>
      <c r="C13" s="144">
        <f t="shared" si="0"/>
        <v>847.5</v>
      </c>
      <c r="D13" s="144">
        <f t="shared" si="1"/>
        <v>1130</v>
      </c>
      <c r="E13" s="144">
        <f t="shared" si="2"/>
        <v>1412.5</v>
      </c>
      <c r="F13" s="144">
        <f t="shared" si="3"/>
        <v>1695</v>
      </c>
      <c r="G13" s="144">
        <f t="shared" si="4"/>
        <v>1977.4999999999998</v>
      </c>
      <c r="H13" s="144">
        <f t="shared" si="18"/>
        <v>2260</v>
      </c>
      <c r="I13" s="494">
        <f t="shared" si="5"/>
        <v>2542.5</v>
      </c>
      <c r="J13" s="30">
        <v>2825</v>
      </c>
      <c r="K13" s="204">
        <f t="shared" si="6"/>
        <v>3107.5000000000005</v>
      </c>
      <c r="L13" s="144">
        <f t="shared" si="7"/>
        <v>3390</v>
      </c>
      <c r="M13" s="144">
        <f t="shared" si="8"/>
        <v>3672.5</v>
      </c>
      <c r="N13" s="144">
        <f t="shared" si="9"/>
        <v>3954.9999999999995</v>
      </c>
      <c r="O13" s="144">
        <f t="shared" si="10"/>
        <v>4237.5</v>
      </c>
      <c r="P13" s="144">
        <f t="shared" si="19"/>
        <v>4520</v>
      </c>
      <c r="Q13" s="144">
        <f t="shared" si="20"/>
        <v>4802.5</v>
      </c>
      <c r="R13" s="144">
        <f t="shared" si="21"/>
        <v>5085</v>
      </c>
      <c r="S13" s="144">
        <f t="shared" si="11"/>
        <v>5367.5</v>
      </c>
      <c r="T13" s="144">
        <f t="shared" si="12"/>
        <v>5650</v>
      </c>
      <c r="U13" s="144">
        <f t="shared" si="13"/>
        <v>5932.5</v>
      </c>
      <c r="V13" s="144">
        <f t="shared" si="14"/>
        <v>6215.0000000000009</v>
      </c>
      <c r="W13" s="144">
        <f t="shared" si="15"/>
        <v>6497.4999999999991</v>
      </c>
      <c r="X13" s="144">
        <f t="shared" si="16"/>
        <v>6780</v>
      </c>
      <c r="Y13" s="145">
        <f t="shared" si="17"/>
        <v>7062.5</v>
      </c>
      <c r="Z13" s="268" t="s">
        <v>334</v>
      </c>
      <c r="AA13" s="269" t="s">
        <v>335</v>
      </c>
    </row>
    <row r="14" spans="1:28" ht="15.75">
      <c r="A14" s="599"/>
      <c r="B14" s="155" t="s">
        <v>2</v>
      </c>
      <c r="C14" s="144">
        <f t="shared" si="0"/>
        <v>847.5</v>
      </c>
      <c r="D14" s="144">
        <f t="shared" si="1"/>
        <v>1130</v>
      </c>
      <c r="E14" s="144">
        <f t="shared" si="2"/>
        <v>1412.5</v>
      </c>
      <c r="F14" s="144">
        <f t="shared" si="3"/>
        <v>1695</v>
      </c>
      <c r="G14" s="144">
        <f t="shared" si="4"/>
        <v>1977.4999999999998</v>
      </c>
      <c r="H14" s="144">
        <f t="shared" si="18"/>
        <v>2260</v>
      </c>
      <c r="I14" s="494">
        <f t="shared" si="5"/>
        <v>2542.5</v>
      </c>
      <c r="J14" s="30">
        <v>2825</v>
      </c>
      <c r="K14" s="204">
        <f t="shared" si="6"/>
        <v>3107.5000000000005</v>
      </c>
      <c r="L14" s="144">
        <f t="shared" si="7"/>
        <v>3390</v>
      </c>
      <c r="M14" s="144">
        <f t="shared" si="8"/>
        <v>3672.5</v>
      </c>
      <c r="N14" s="144">
        <f t="shared" si="9"/>
        <v>3954.9999999999995</v>
      </c>
      <c r="O14" s="144">
        <f t="shared" si="10"/>
        <v>4237.5</v>
      </c>
      <c r="P14" s="144">
        <f t="shared" si="19"/>
        <v>4520</v>
      </c>
      <c r="Q14" s="144">
        <f t="shared" si="20"/>
        <v>4802.5</v>
      </c>
      <c r="R14" s="144">
        <f t="shared" si="21"/>
        <v>5085</v>
      </c>
      <c r="S14" s="144">
        <f t="shared" si="11"/>
        <v>5367.5</v>
      </c>
      <c r="T14" s="144">
        <f t="shared" si="12"/>
        <v>5650</v>
      </c>
      <c r="U14" s="144">
        <f t="shared" si="13"/>
        <v>5932.5</v>
      </c>
      <c r="V14" s="144">
        <f t="shared" si="14"/>
        <v>6215.0000000000009</v>
      </c>
      <c r="W14" s="144">
        <f t="shared" si="15"/>
        <v>6497.4999999999991</v>
      </c>
      <c r="X14" s="144">
        <f t="shared" si="16"/>
        <v>6780</v>
      </c>
      <c r="Y14" s="145">
        <f t="shared" si="17"/>
        <v>7062.5</v>
      </c>
      <c r="Z14" s="268" t="s">
        <v>331</v>
      </c>
      <c r="AA14" s="269" t="s">
        <v>332</v>
      </c>
    </row>
    <row r="15" spans="1:28" ht="16.5" thickBot="1">
      <c r="A15" s="685"/>
      <c r="B15" s="163" t="s">
        <v>3</v>
      </c>
      <c r="C15" s="130">
        <f t="shared" si="0"/>
        <v>847.5</v>
      </c>
      <c r="D15" s="130">
        <f t="shared" si="1"/>
        <v>1130</v>
      </c>
      <c r="E15" s="130">
        <f t="shared" si="2"/>
        <v>1412.5</v>
      </c>
      <c r="F15" s="130">
        <f t="shared" si="3"/>
        <v>1695</v>
      </c>
      <c r="G15" s="130">
        <f t="shared" si="4"/>
        <v>1977.4999999999998</v>
      </c>
      <c r="H15" s="130">
        <f t="shared" si="18"/>
        <v>2260</v>
      </c>
      <c r="I15" s="131">
        <f t="shared" si="5"/>
        <v>2542.5</v>
      </c>
      <c r="J15" s="30">
        <v>2825</v>
      </c>
      <c r="K15" s="206">
        <f t="shared" si="6"/>
        <v>3107.5000000000005</v>
      </c>
      <c r="L15" s="130">
        <f t="shared" si="7"/>
        <v>3390</v>
      </c>
      <c r="M15" s="130">
        <f t="shared" si="8"/>
        <v>3672.5</v>
      </c>
      <c r="N15" s="130">
        <f t="shared" si="9"/>
        <v>3954.9999999999995</v>
      </c>
      <c r="O15" s="130">
        <f t="shared" si="10"/>
        <v>4237.5</v>
      </c>
      <c r="P15" s="130">
        <f t="shared" si="19"/>
        <v>4520</v>
      </c>
      <c r="Q15" s="130">
        <f t="shared" si="20"/>
        <v>4802.5</v>
      </c>
      <c r="R15" s="130">
        <f t="shared" si="21"/>
        <v>5085</v>
      </c>
      <c r="S15" s="130">
        <f t="shared" si="11"/>
        <v>5367.5</v>
      </c>
      <c r="T15" s="130">
        <f t="shared" si="12"/>
        <v>5650</v>
      </c>
      <c r="U15" s="130">
        <f t="shared" si="13"/>
        <v>5932.5</v>
      </c>
      <c r="V15" s="130">
        <f t="shared" si="14"/>
        <v>6215.0000000000009</v>
      </c>
      <c r="W15" s="130">
        <f t="shared" si="15"/>
        <v>6497.4999999999991</v>
      </c>
      <c r="X15" s="130">
        <f t="shared" si="16"/>
        <v>6780</v>
      </c>
      <c r="Y15" s="131">
        <f t="shared" si="17"/>
        <v>7062.5</v>
      </c>
      <c r="Z15" s="270" t="s">
        <v>336</v>
      </c>
      <c r="AA15" s="271" t="s">
        <v>337</v>
      </c>
    </row>
    <row r="16" spans="1:28" ht="15.75">
      <c r="A16" s="611">
        <v>2</v>
      </c>
      <c r="B16" s="154" t="s">
        <v>118</v>
      </c>
      <c r="C16" s="139">
        <f t="shared" si="0"/>
        <v>1058.7</v>
      </c>
      <c r="D16" s="139">
        <f t="shared" si="1"/>
        <v>1411.6000000000001</v>
      </c>
      <c r="E16" s="139">
        <f t="shared" si="2"/>
        <v>1764.5</v>
      </c>
      <c r="F16" s="139">
        <f t="shared" si="3"/>
        <v>2117.4</v>
      </c>
      <c r="G16" s="139">
        <f t="shared" si="4"/>
        <v>2470.2999999999997</v>
      </c>
      <c r="H16" s="139">
        <f t="shared" si="18"/>
        <v>2823.2000000000003</v>
      </c>
      <c r="I16" s="140">
        <f t="shared" si="5"/>
        <v>3176.1</v>
      </c>
      <c r="J16" s="30">
        <v>3529</v>
      </c>
      <c r="K16" s="203">
        <f t="shared" si="6"/>
        <v>3881.9</v>
      </c>
      <c r="L16" s="139">
        <f t="shared" si="7"/>
        <v>4234.8</v>
      </c>
      <c r="M16" s="139">
        <f t="shared" si="8"/>
        <v>4587.7</v>
      </c>
      <c r="N16" s="139">
        <f t="shared" si="9"/>
        <v>4940.5999999999995</v>
      </c>
      <c r="O16" s="139">
        <f t="shared" si="10"/>
        <v>5293.5</v>
      </c>
      <c r="P16" s="139">
        <f t="shared" si="19"/>
        <v>5646.4000000000005</v>
      </c>
      <c r="Q16" s="139">
        <f t="shared" si="20"/>
        <v>5999.3</v>
      </c>
      <c r="R16" s="139">
        <f t="shared" si="21"/>
        <v>6352.2</v>
      </c>
      <c r="S16" s="139">
        <f t="shared" si="11"/>
        <v>6705.0999999999995</v>
      </c>
      <c r="T16" s="139">
        <f t="shared" si="12"/>
        <v>7058</v>
      </c>
      <c r="U16" s="139">
        <f t="shared" si="13"/>
        <v>7410.9000000000005</v>
      </c>
      <c r="V16" s="139">
        <f t="shared" si="14"/>
        <v>7763.8</v>
      </c>
      <c r="W16" s="139">
        <f t="shared" si="15"/>
        <v>8116.7</v>
      </c>
      <c r="X16" s="139">
        <f t="shared" si="16"/>
        <v>8469.6</v>
      </c>
      <c r="Y16" s="140">
        <f t="shared" si="17"/>
        <v>8822.5</v>
      </c>
      <c r="Z16" s="266" t="s">
        <v>331</v>
      </c>
      <c r="AA16" s="267" t="s">
        <v>332</v>
      </c>
    </row>
    <row r="17" spans="1:27" ht="15.75">
      <c r="A17" s="612"/>
      <c r="B17" s="155" t="s">
        <v>338</v>
      </c>
      <c r="C17" s="144">
        <f t="shared" si="0"/>
        <v>1058.7</v>
      </c>
      <c r="D17" s="144">
        <f t="shared" si="1"/>
        <v>1411.6000000000001</v>
      </c>
      <c r="E17" s="144">
        <f t="shared" si="2"/>
        <v>1764.5</v>
      </c>
      <c r="F17" s="144">
        <f t="shared" si="3"/>
        <v>2117.4</v>
      </c>
      <c r="G17" s="144">
        <f t="shared" si="4"/>
        <v>2470.2999999999997</v>
      </c>
      <c r="H17" s="144">
        <f t="shared" si="18"/>
        <v>2823.2000000000003</v>
      </c>
      <c r="I17" s="288">
        <f t="shared" si="5"/>
        <v>3176.1</v>
      </c>
      <c r="J17" s="30">
        <v>3529</v>
      </c>
      <c r="K17" s="204">
        <f t="shared" si="6"/>
        <v>3881.9</v>
      </c>
      <c r="L17" s="144">
        <f t="shared" si="7"/>
        <v>4234.8</v>
      </c>
      <c r="M17" s="144">
        <f t="shared" si="8"/>
        <v>4587.7</v>
      </c>
      <c r="N17" s="144">
        <f t="shared" si="9"/>
        <v>4940.5999999999995</v>
      </c>
      <c r="O17" s="144">
        <f t="shared" si="10"/>
        <v>5293.5</v>
      </c>
      <c r="P17" s="144">
        <f t="shared" si="19"/>
        <v>5646.4000000000005</v>
      </c>
      <c r="Q17" s="144">
        <f t="shared" si="20"/>
        <v>5999.3</v>
      </c>
      <c r="R17" s="144">
        <f t="shared" si="21"/>
        <v>6352.2</v>
      </c>
      <c r="S17" s="144">
        <f t="shared" si="11"/>
        <v>6705.0999999999995</v>
      </c>
      <c r="T17" s="144">
        <f t="shared" si="12"/>
        <v>7058</v>
      </c>
      <c r="U17" s="144">
        <f t="shared" si="13"/>
        <v>7410.9000000000005</v>
      </c>
      <c r="V17" s="144">
        <f t="shared" si="14"/>
        <v>7763.8</v>
      </c>
      <c r="W17" s="144">
        <f t="shared" si="15"/>
        <v>8116.7</v>
      </c>
      <c r="X17" s="144">
        <f t="shared" si="16"/>
        <v>8469.6</v>
      </c>
      <c r="Y17" s="145">
        <f t="shared" si="17"/>
        <v>8822.5</v>
      </c>
      <c r="Z17" s="268" t="s">
        <v>339</v>
      </c>
      <c r="AA17" s="269" t="s">
        <v>340</v>
      </c>
    </row>
    <row r="18" spans="1:27" ht="15.75">
      <c r="A18" s="612"/>
      <c r="B18" s="155" t="s">
        <v>341</v>
      </c>
      <c r="C18" s="144">
        <f t="shared" si="0"/>
        <v>1058.7</v>
      </c>
      <c r="D18" s="144">
        <f t="shared" si="1"/>
        <v>1411.6000000000001</v>
      </c>
      <c r="E18" s="144">
        <f t="shared" si="2"/>
        <v>1764.5</v>
      </c>
      <c r="F18" s="144">
        <f t="shared" si="3"/>
        <v>2117.4</v>
      </c>
      <c r="G18" s="144">
        <f t="shared" si="4"/>
        <v>2470.2999999999997</v>
      </c>
      <c r="H18" s="144">
        <f t="shared" si="18"/>
        <v>2823.2000000000003</v>
      </c>
      <c r="I18" s="288">
        <f t="shared" si="5"/>
        <v>3176.1</v>
      </c>
      <c r="J18" s="30">
        <v>3529</v>
      </c>
      <c r="K18" s="204">
        <f t="shared" si="6"/>
        <v>3881.9</v>
      </c>
      <c r="L18" s="144">
        <f t="shared" si="7"/>
        <v>4234.8</v>
      </c>
      <c r="M18" s="144">
        <f t="shared" si="8"/>
        <v>4587.7</v>
      </c>
      <c r="N18" s="144">
        <f t="shared" si="9"/>
        <v>4940.5999999999995</v>
      </c>
      <c r="O18" s="144">
        <f t="shared" si="10"/>
        <v>5293.5</v>
      </c>
      <c r="P18" s="144">
        <f t="shared" si="19"/>
        <v>5646.4000000000005</v>
      </c>
      <c r="Q18" s="144">
        <f t="shared" si="20"/>
        <v>5999.3</v>
      </c>
      <c r="R18" s="144">
        <f t="shared" si="21"/>
        <v>6352.2</v>
      </c>
      <c r="S18" s="144">
        <f t="shared" si="11"/>
        <v>6705.0999999999995</v>
      </c>
      <c r="T18" s="144">
        <f t="shared" si="12"/>
        <v>7058</v>
      </c>
      <c r="U18" s="144">
        <f t="shared" si="13"/>
        <v>7410.9000000000005</v>
      </c>
      <c r="V18" s="144">
        <f t="shared" si="14"/>
        <v>7763.8</v>
      </c>
      <c r="W18" s="144">
        <f t="shared" si="15"/>
        <v>8116.7</v>
      </c>
      <c r="X18" s="144">
        <f t="shared" si="16"/>
        <v>8469.6</v>
      </c>
      <c r="Y18" s="145">
        <f t="shared" si="17"/>
        <v>8822.5</v>
      </c>
      <c r="Z18" s="268" t="s">
        <v>331</v>
      </c>
      <c r="AA18" s="269" t="s">
        <v>332</v>
      </c>
    </row>
    <row r="19" spans="1:27" ht="15.75">
      <c r="A19" s="612"/>
      <c r="B19" s="155" t="s">
        <v>287</v>
      </c>
      <c r="C19" s="144">
        <f t="shared" si="0"/>
        <v>1058.7</v>
      </c>
      <c r="D19" s="144">
        <f t="shared" si="1"/>
        <v>1411.6000000000001</v>
      </c>
      <c r="E19" s="144">
        <f t="shared" si="2"/>
        <v>1764.5</v>
      </c>
      <c r="F19" s="144">
        <f t="shared" si="3"/>
        <v>2117.4</v>
      </c>
      <c r="G19" s="144">
        <f t="shared" si="4"/>
        <v>2470.2999999999997</v>
      </c>
      <c r="H19" s="144">
        <f t="shared" si="18"/>
        <v>2823.2000000000003</v>
      </c>
      <c r="I19" s="288">
        <f t="shared" si="5"/>
        <v>3176.1</v>
      </c>
      <c r="J19" s="30">
        <v>3529</v>
      </c>
      <c r="K19" s="204">
        <f t="shared" si="6"/>
        <v>3881.9</v>
      </c>
      <c r="L19" s="144">
        <f t="shared" si="7"/>
        <v>4234.8</v>
      </c>
      <c r="M19" s="144">
        <f t="shared" si="8"/>
        <v>4587.7</v>
      </c>
      <c r="N19" s="144">
        <f t="shared" si="9"/>
        <v>4940.5999999999995</v>
      </c>
      <c r="O19" s="144">
        <f t="shared" si="10"/>
        <v>5293.5</v>
      </c>
      <c r="P19" s="144">
        <f t="shared" si="19"/>
        <v>5646.4000000000005</v>
      </c>
      <c r="Q19" s="144">
        <f t="shared" si="20"/>
        <v>5999.3</v>
      </c>
      <c r="R19" s="144">
        <f t="shared" si="21"/>
        <v>6352.2</v>
      </c>
      <c r="S19" s="144">
        <f t="shared" si="11"/>
        <v>6705.0999999999995</v>
      </c>
      <c r="T19" s="144">
        <f t="shared" si="12"/>
        <v>7058</v>
      </c>
      <c r="U19" s="144">
        <f t="shared" si="13"/>
        <v>7410.9000000000005</v>
      </c>
      <c r="V19" s="144">
        <f t="shared" si="14"/>
        <v>7763.8</v>
      </c>
      <c r="W19" s="144">
        <f t="shared" si="15"/>
        <v>8116.7</v>
      </c>
      <c r="X19" s="144">
        <f t="shared" si="16"/>
        <v>8469.6</v>
      </c>
      <c r="Y19" s="145">
        <f t="shared" si="17"/>
        <v>8822.5</v>
      </c>
      <c r="Z19" s="268" t="s">
        <v>331</v>
      </c>
      <c r="AA19" s="269" t="s">
        <v>332</v>
      </c>
    </row>
    <row r="20" spans="1:27" ht="15.75">
      <c r="A20" s="612"/>
      <c r="B20" s="155" t="s">
        <v>120</v>
      </c>
      <c r="C20" s="144">
        <f t="shared" si="0"/>
        <v>1058.7</v>
      </c>
      <c r="D20" s="144">
        <f t="shared" si="1"/>
        <v>1411.6000000000001</v>
      </c>
      <c r="E20" s="144">
        <f t="shared" si="2"/>
        <v>1764.5</v>
      </c>
      <c r="F20" s="144">
        <f t="shared" si="3"/>
        <v>2117.4</v>
      </c>
      <c r="G20" s="144">
        <f t="shared" si="4"/>
        <v>2470.2999999999997</v>
      </c>
      <c r="H20" s="144">
        <f t="shared" si="18"/>
        <v>2823.2000000000003</v>
      </c>
      <c r="I20" s="288">
        <f t="shared" si="5"/>
        <v>3176.1</v>
      </c>
      <c r="J20" s="30">
        <v>3529</v>
      </c>
      <c r="K20" s="204">
        <f t="shared" si="6"/>
        <v>3881.9</v>
      </c>
      <c r="L20" s="144">
        <f t="shared" si="7"/>
        <v>4234.8</v>
      </c>
      <c r="M20" s="144">
        <f t="shared" si="8"/>
        <v>4587.7</v>
      </c>
      <c r="N20" s="144">
        <f t="shared" si="9"/>
        <v>4940.5999999999995</v>
      </c>
      <c r="O20" s="144">
        <f t="shared" si="10"/>
        <v>5293.5</v>
      </c>
      <c r="P20" s="144">
        <f t="shared" si="19"/>
        <v>5646.4000000000005</v>
      </c>
      <c r="Q20" s="144">
        <f t="shared" si="20"/>
        <v>5999.3</v>
      </c>
      <c r="R20" s="144">
        <f t="shared" si="21"/>
        <v>6352.2</v>
      </c>
      <c r="S20" s="144">
        <f t="shared" si="11"/>
        <v>6705.0999999999995</v>
      </c>
      <c r="T20" s="144">
        <f t="shared" si="12"/>
        <v>7058</v>
      </c>
      <c r="U20" s="144">
        <f t="shared" si="13"/>
        <v>7410.9000000000005</v>
      </c>
      <c r="V20" s="144">
        <f t="shared" si="14"/>
        <v>7763.8</v>
      </c>
      <c r="W20" s="144">
        <f t="shared" si="15"/>
        <v>8116.7</v>
      </c>
      <c r="X20" s="144">
        <f t="shared" si="16"/>
        <v>8469.6</v>
      </c>
      <c r="Y20" s="145">
        <f t="shared" si="17"/>
        <v>8822.5</v>
      </c>
      <c r="Z20" s="268" t="s">
        <v>331</v>
      </c>
      <c r="AA20" s="269" t="s">
        <v>332</v>
      </c>
    </row>
    <row r="21" spans="1:27" ht="15.75">
      <c r="A21" s="612"/>
      <c r="B21" s="155" t="s">
        <v>121</v>
      </c>
      <c r="C21" s="144">
        <f t="shared" si="0"/>
        <v>1058.7</v>
      </c>
      <c r="D21" s="144">
        <f t="shared" si="1"/>
        <v>1411.6000000000001</v>
      </c>
      <c r="E21" s="144">
        <f t="shared" si="2"/>
        <v>1764.5</v>
      </c>
      <c r="F21" s="144">
        <f t="shared" si="3"/>
        <v>2117.4</v>
      </c>
      <c r="G21" s="144">
        <f t="shared" si="4"/>
        <v>2470.2999999999997</v>
      </c>
      <c r="H21" s="144">
        <f t="shared" si="18"/>
        <v>2823.2000000000003</v>
      </c>
      <c r="I21" s="288">
        <f t="shared" si="5"/>
        <v>3176.1</v>
      </c>
      <c r="J21" s="30">
        <v>3529</v>
      </c>
      <c r="K21" s="204">
        <f t="shared" si="6"/>
        <v>3881.9</v>
      </c>
      <c r="L21" s="144">
        <f t="shared" si="7"/>
        <v>4234.8</v>
      </c>
      <c r="M21" s="144">
        <f t="shared" si="8"/>
        <v>4587.7</v>
      </c>
      <c r="N21" s="144">
        <f t="shared" si="9"/>
        <v>4940.5999999999995</v>
      </c>
      <c r="O21" s="144">
        <f t="shared" si="10"/>
        <v>5293.5</v>
      </c>
      <c r="P21" s="144">
        <f t="shared" si="19"/>
        <v>5646.4000000000005</v>
      </c>
      <c r="Q21" s="144">
        <f t="shared" si="20"/>
        <v>5999.3</v>
      </c>
      <c r="R21" s="144">
        <f t="shared" si="21"/>
        <v>6352.2</v>
      </c>
      <c r="S21" s="144">
        <f t="shared" si="11"/>
        <v>6705.0999999999995</v>
      </c>
      <c r="T21" s="144">
        <f t="shared" si="12"/>
        <v>7058</v>
      </c>
      <c r="U21" s="144">
        <f t="shared" si="13"/>
        <v>7410.9000000000005</v>
      </c>
      <c r="V21" s="144">
        <f t="shared" si="14"/>
        <v>7763.8</v>
      </c>
      <c r="W21" s="144">
        <f t="shared" si="15"/>
        <v>8116.7</v>
      </c>
      <c r="X21" s="144">
        <f t="shared" si="16"/>
        <v>8469.6</v>
      </c>
      <c r="Y21" s="145">
        <f t="shared" si="17"/>
        <v>8822.5</v>
      </c>
      <c r="Z21" s="268" t="s">
        <v>331</v>
      </c>
      <c r="AA21" s="269" t="s">
        <v>332</v>
      </c>
    </row>
    <row r="22" spans="1:27" ht="15.75">
      <c r="A22" s="612"/>
      <c r="B22" s="155" t="s">
        <v>4</v>
      </c>
      <c r="C22" s="144">
        <f t="shared" si="0"/>
        <v>1058.7</v>
      </c>
      <c r="D22" s="144">
        <f t="shared" si="1"/>
        <v>1411.6000000000001</v>
      </c>
      <c r="E22" s="144">
        <f t="shared" si="2"/>
        <v>1764.5</v>
      </c>
      <c r="F22" s="144">
        <f t="shared" si="3"/>
        <v>2117.4</v>
      </c>
      <c r="G22" s="144">
        <f t="shared" si="4"/>
        <v>2470.2999999999997</v>
      </c>
      <c r="H22" s="144">
        <f t="shared" si="18"/>
        <v>2823.2000000000003</v>
      </c>
      <c r="I22" s="288">
        <f t="shared" si="5"/>
        <v>3176.1</v>
      </c>
      <c r="J22" s="30">
        <v>3529</v>
      </c>
      <c r="K22" s="204">
        <f t="shared" si="6"/>
        <v>3881.9</v>
      </c>
      <c r="L22" s="144">
        <f t="shared" si="7"/>
        <v>4234.8</v>
      </c>
      <c r="M22" s="144">
        <f t="shared" si="8"/>
        <v>4587.7</v>
      </c>
      <c r="N22" s="144">
        <f t="shared" si="9"/>
        <v>4940.5999999999995</v>
      </c>
      <c r="O22" s="144">
        <f t="shared" si="10"/>
        <v>5293.5</v>
      </c>
      <c r="P22" s="144">
        <f t="shared" si="19"/>
        <v>5646.4000000000005</v>
      </c>
      <c r="Q22" s="144">
        <f t="shared" si="20"/>
        <v>5999.3</v>
      </c>
      <c r="R22" s="144">
        <f t="shared" si="21"/>
        <v>6352.2</v>
      </c>
      <c r="S22" s="144">
        <f t="shared" si="11"/>
        <v>6705.0999999999995</v>
      </c>
      <c r="T22" s="144">
        <f t="shared" si="12"/>
        <v>7058</v>
      </c>
      <c r="U22" s="144">
        <f t="shared" si="13"/>
        <v>7410.9000000000005</v>
      </c>
      <c r="V22" s="144">
        <f t="shared" si="14"/>
        <v>7763.8</v>
      </c>
      <c r="W22" s="144">
        <f t="shared" si="15"/>
        <v>8116.7</v>
      </c>
      <c r="X22" s="144">
        <f t="shared" si="16"/>
        <v>8469.6</v>
      </c>
      <c r="Y22" s="145">
        <f t="shared" si="17"/>
        <v>8822.5</v>
      </c>
      <c r="Z22" s="268" t="s">
        <v>331</v>
      </c>
      <c r="AA22" s="269" t="s">
        <v>332</v>
      </c>
    </row>
    <row r="23" spans="1:27" ht="15.75">
      <c r="A23" s="612"/>
      <c r="B23" s="155" t="s">
        <v>122</v>
      </c>
      <c r="C23" s="144">
        <f t="shared" si="0"/>
        <v>1058.7</v>
      </c>
      <c r="D23" s="144">
        <f t="shared" si="1"/>
        <v>1411.6000000000001</v>
      </c>
      <c r="E23" s="144">
        <f t="shared" si="2"/>
        <v>1764.5</v>
      </c>
      <c r="F23" s="144">
        <f t="shared" si="3"/>
        <v>2117.4</v>
      </c>
      <c r="G23" s="144">
        <f t="shared" si="4"/>
        <v>2470.2999999999997</v>
      </c>
      <c r="H23" s="144">
        <f t="shared" si="18"/>
        <v>2823.2000000000003</v>
      </c>
      <c r="I23" s="288">
        <f t="shared" si="5"/>
        <v>3176.1</v>
      </c>
      <c r="J23" s="30">
        <v>3529</v>
      </c>
      <c r="K23" s="204">
        <f t="shared" si="6"/>
        <v>3881.9</v>
      </c>
      <c r="L23" s="144">
        <f t="shared" si="7"/>
        <v>4234.8</v>
      </c>
      <c r="M23" s="144">
        <f t="shared" si="8"/>
        <v>4587.7</v>
      </c>
      <c r="N23" s="144">
        <f t="shared" si="9"/>
        <v>4940.5999999999995</v>
      </c>
      <c r="O23" s="144">
        <f t="shared" si="10"/>
        <v>5293.5</v>
      </c>
      <c r="P23" s="144">
        <f t="shared" si="19"/>
        <v>5646.4000000000005</v>
      </c>
      <c r="Q23" s="144">
        <f t="shared" si="20"/>
        <v>5999.3</v>
      </c>
      <c r="R23" s="144">
        <f t="shared" si="21"/>
        <v>6352.2</v>
      </c>
      <c r="S23" s="144">
        <f t="shared" si="11"/>
        <v>6705.0999999999995</v>
      </c>
      <c r="T23" s="144">
        <f t="shared" si="12"/>
        <v>7058</v>
      </c>
      <c r="U23" s="144">
        <f t="shared" si="13"/>
        <v>7410.9000000000005</v>
      </c>
      <c r="V23" s="144">
        <f t="shared" si="14"/>
        <v>7763.8</v>
      </c>
      <c r="W23" s="144">
        <f t="shared" si="15"/>
        <v>8116.7</v>
      </c>
      <c r="X23" s="144">
        <f t="shared" si="16"/>
        <v>8469.6</v>
      </c>
      <c r="Y23" s="145">
        <f t="shared" si="17"/>
        <v>8822.5</v>
      </c>
      <c r="Z23" s="268" t="s">
        <v>342</v>
      </c>
      <c r="AA23" s="269" t="s">
        <v>343</v>
      </c>
    </row>
    <row r="24" spans="1:27" ht="15.75">
      <c r="A24" s="612"/>
      <c r="B24" s="155" t="s">
        <v>344</v>
      </c>
      <c r="C24" s="144">
        <f t="shared" si="0"/>
        <v>1058.7</v>
      </c>
      <c r="D24" s="144">
        <f t="shared" si="1"/>
        <v>1411.6000000000001</v>
      </c>
      <c r="E24" s="144">
        <f t="shared" si="2"/>
        <v>1764.5</v>
      </c>
      <c r="F24" s="144">
        <f t="shared" si="3"/>
        <v>2117.4</v>
      </c>
      <c r="G24" s="144">
        <f t="shared" si="4"/>
        <v>2470.2999999999997</v>
      </c>
      <c r="H24" s="144">
        <f t="shared" si="18"/>
        <v>2823.2000000000003</v>
      </c>
      <c r="I24" s="288">
        <f t="shared" si="5"/>
        <v>3176.1</v>
      </c>
      <c r="J24" s="30">
        <v>3529</v>
      </c>
      <c r="K24" s="204">
        <f t="shared" si="6"/>
        <v>3881.9</v>
      </c>
      <c r="L24" s="144">
        <f t="shared" si="7"/>
        <v>4234.8</v>
      </c>
      <c r="M24" s="144">
        <f t="shared" si="8"/>
        <v>4587.7</v>
      </c>
      <c r="N24" s="144">
        <f t="shared" si="9"/>
        <v>4940.5999999999995</v>
      </c>
      <c r="O24" s="144">
        <f t="shared" si="10"/>
        <v>5293.5</v>
      </c>
      <c r="P24" s="144">
        <f t="shared" si="19"/>
        <v>5646.4000000000005</v>
      </c>
      <c r="Q24" s="144">
        <f t="shared" si="20"/>
        <v>5999.3</v>
      </c>
      <c r="R24" s="144">
        <f t="shared" si="21"/>
        <v>6352.2</v>
      </c>
      <c r="S24" s="144">
        <f t="shared" si="11"/>
        <v>6705.0999999999995</v>
      </c>
      <c r="T24" s="144">
        <f t="shared" si="12"/>
        <v>7058</v>
      </c>
      <c r="U24" s="144">
        <f t="shared" si="13"/>
        <v>7410.9000000000005</v>
      </c>
      <c r="V24" s="144">
        <f t="shared" si="14"/>
        <v>7763.8</v>
      </c>
      <c r="W24" s="144">
        <f t="shared" si="15"/>
        <v>8116.7</v>
      </c>
      <c r="X24" s="144">
        <f t="shared" si="16"/>
        <v>8469.6</v>
      </c>
      <c r="Y24" s="145">
        <f t="shared" si="17"/>
        <v>8822.5</v>
      </c>
      <c r="Z24" s="268" t="s">
        <v>331</v>
      </c>
      <c r="AA24" s="269" t="s">
        <v>332</v>
      </c>
    </row>
    <row r="25" spans="1:27" ht="15.75">
      <c r="A25" s="612"/>
      <c r="B25" s="155" t="s">
        <v>345</v>
      </c>
      <c r="C25" s="144">
        <f t="shared" si="0"/>
        <v>1058.7</v>
      </c>
      <c r="D25" s="144">
        <f t="shared" si="1"/>
        <v>1411.6000000000001</v>
      </c>
      <c r="E25" s="144">
        <f t="shared" si="2"/>
        <v>1764.5</v>
      </c>
      <c r="F25" s="144">
        <f t="shared" si="3"/>
        <v>2117.4</v>
      </c>
      <c r="G25" s="144">
        <f t="shared" si="4"/>
        <v>2470.2999999999997</v>
      </c>
      <c r="H25" s="144">
        <f t="shared" si="18"/>
        <v>2823.2000000000003</v>
      </c>
      <c r="I25" s="288">
        <f t="shared" si="5"/>
        <v>3176.1</v>
      </c>
      <c r="J25" s="30">
        <v>3529</v>
      </c>
      <c r="K25" s="204">
        <f t="shared" si="6"/>
        <v>3881.9</v>
      </c>
      <c r="L25" s="144">
        <f t="shared" si="7"/>
        <v>4234.8</v>
      </c>
      <c r="M25" s="144">
        <f t="shared" si="8"/>
        <v>4587.7</v>
      </c>
      <c r="N25" s="144">
        <f t="shared" si="9"/>
        <v>4940.5999999999995</v>
      </c>
      <c r="O25" s="144">
        <f t="shared" si="10"/>
        <v>5293.5</v>
      </c>
      <c r="P25" s="144">
        <f t="shared" si="19"/>
        <v>5646.4000000000005</v>
      </c>
      <c r="Q25" s="144">
        <f t="shared" si="20"/>
        <v>5999.3</v>
      </c>
      <c r="R25" s="144">
        <f t="shared" si="21"/>
        <v>6352.2</v>
      </c>
      <c r="S25" s="144">
        <f t="shared" si="11"/>
        <v>6705.0999999999995</v>
      </c>
      <c r="T25" s="144">
        <f t="shared" si="12"/>
        <v>7058</v>
      </c>
      <c r="U25" s="144">
        <f t="shared" si="13"/>
        <v>7410.9000000000005</v>
      </c>
      <c r="V25" s="144">
        <f t="shared" si="14"/>
        <v>7763.8</v>
      </c>
      <c r="W25" s="144">
        <f t="shared" si="15"/>
        <v>8116.7</v>
      </c>
      <c r="X25" s="144">
        <f t="shared" si="16"/>
        <v>8469.6</v>
      </c>
      <c r="Y25" s="145">
        <f>J25*2.5</f>
        <v>8822.5</v>
      </c>
      <c r="Z25" s="268" t="s">
        <v>331</v>
      </c>
      <c r="AA25" s="269" t="s">
        <v>332</v>
      </c>
    </row>
    <row r="26" spans="1:27" ht="15.75">
      <c r="A26" s="612"/>
      <c r="B26" s="155" t="s">
        <v>125</v>
      </c>
      <c r="C26" s="144">
        <f t="shared" si="0"/>
        <v>1058.7</v>
      </c>
      <c r="D26" s="144">
        <f t="shared" si="1"/>
        <v>1411.6000000000001</v>
      </c>
      <c r="E26" s="144">
        <f>J26*0.5</f>
        <v>1764.5</v>
      </c>
      <c r="F26" s="144">
        <f t="shared" si="3"/>
        <v>2117.4</v>
      </c>
      <c r="G26" s="144">
        <f t="shared" si="4"/>
        <v>2470.2999999999997</v>
      </c>
      <c r="H26" s="144">
        <f t="shared" si="18"/>
        <v>2823.2000000000003</v>
      </c>
      <c r="I26" s="288">
        <f t="shared" si="5"/>
        <v>3176.1</v>
      </c>
      <c r="J26" s="30">
        <v>3529</v>
      </c>
      <c r="K26" s="204">
        <f t="shared" si="6"/>
        <v>3881.9</v>
      </c>
      <c r="L26" s="144">
        <f t="shared" si="7"/>
        <v>4234.8</v>
      </c>
      <c r="M26" s="144">
        <f t="shared" si="8"/>
        <v>4587.7</v>
      </c>
      <c r="N26" s="144">
        <f t="shared" si="9"/>
        <v>4940.5999999999995</v>
      </c>
      <c r="O26" s="144">
        <f t="shared" si="10"/>
        <v>5293.5</v>
      </c>
      <c r="P26" s="144">
        <f t="shared" si="19"/>
        <v>5646.4000000000005</v>
      </c>
      <c r="Q26" s="144">
        <f t="shared" si="20"/>
        <v>5999.3</v>
      </c>
      <c r="R26" s="144">
        <f t="shared" si="21"/>
        <v>6352.2</v>
      </c>
      <c r="S26" s="144">
        <f t="shared" si="11"/>
        <v>6705.0999999999995</v>
      </c>
      <c r="T26" s="144">
        <f t="shared" si="12"/>
        <v>7058</v>
      </c>
      <c r="U26" s="144">
        <f t="shared" si="13"/>
        <v>7410.9000000000005</v>
      </c>
      <c r="V26" s="144">
        <f t="shared" si="14"/>
        <v>7763.8</v>
      </c>
      <c r="W26" s="144">
        <f t="shared" si="15"/>
        <v>8116.7</v>
      </c>
      <c r="X26" s="144">
        <f t="shared" si="16"/>
        <v>8469.6</v>
      </c>
      <c r="Y26" s="145">
        <f t="shared" si="17"/>
        <v>8822.5</v>
      </c>
      <c r="Z26" s="268" t="s">
        <v>331</v>
      </c>
      <c r="AA26" s="269" t="s">
        <v>332</v>
      </c>
    </row>
    <row r="27" spans="1:27" ht="15.75">
      <c r="A27" s="612"/>
      <c r="B27" s="155" t="s">
        <v>126</v>
      </c>
      <c r="C27" s="144">
        <f t="shared" si="0"/>
        <v>1058.7</v>
      </c>
      <c r="D27" s="144">
        <f t="shared" si="1"/>
        <v>1411.6000000000001</v>
      </c>
      <c r="E27" s="144">
        <f>J27*0.5</f>
        <v>1764.5</v>
      </c>
      <c r="F27" s="144">
        <f t="shared" si="3"/>
        <v>2117.4</v>
      </c>
      <c r="G27" s="144">
        <f t="shared" si="4"/>
        <v>2470.2999999999997</v>
      </c>
      <c r="H27" s="144">
        <f t="shared" si="18"/>
        <v>2823.2000000000003</v>
      </c>
      <c r="I27" s="494">
        <f t="shared" si="5"/>
        <v>3176.1</v>
      </c>
      <c r="J27" s="30">
        <v>3529</v>
      </c>
      <c r="K27" s="204">
        <f t="shared" si="6"/>
        <v>3881.9</v>
      </c>
      <c r="L27" s="144">
        <f t="shared" si="7"/>
        <v>4234.8</v>
      </c>
      <c r="M27" s="144">
        <f t="shared" si="8"/>
        <v>4587.7</v>
      </c>
      <c r="N27" s="144">
        <f t="shared" si="9"/>
        <v>4940.5999999999995</v>
      </c>
      <c r="O27" s="144">
        <f t="shared" si="10"/>
        <v>5293.5</v>
      </c>
      <c r="P27" s="144">
        <f t="shared" si="19"/>
        <v>5646.4000000000005</v>
      </c>
      <c r="Q27" s="144">
        <f t="shared" si="20"/>
        <v>5999.3</v>
      </c>
      <c r="R27" s="144">
        <f t="shared" si="21"/>
        <v>6352.2</v>
      </c>
      <c r="S27" s="144">
        <f t="shared" si="11"/>
        <v>6705.0999999999995</v>
      </c>
      <c r="T27" s="144">
        <f t="shared" si="12"/>
        <v>7058</v>
      </c>
      <c r="U27" s="144">
        <f t="shared" si="13"/>
        <v>7410.9000000000005</v>
      </c>
      <c r="V27" s="144">
        <f t="shared" si="14"/>
        <v>7763.8</v>
      </c>
      <c r="W27" s="144">
        <f t="shared" si="15"/>
        <v>8116.7</v>
      </c>
      <c r="X27" s="144">
        <f t="shared" si="16"/>
        <v>8469.6</v>
      </c>
      <c r="Y27" s="145">
        <f t="shared" si="17"/>
        <v>8822.5</v>
      </c>
      <c r="Z27" s="268" t="s">
        <v>331</v>
      </c>
      <c r="AA27" s="269" t="s">
        <v>332</v>
      </c>
    </row>
    <row r="28" spans="1:27" ht="24.75" customHeight="1">
      <c r="A28" s="612"/>
      <c r="B28" s="256" t="s">
        <v>288</v>
      </c>
      <c r="C28" s="144">
        <f t="shared" si="0"/>
        <v>1058.7</v>
      </c>
      <c r="D28" s="144">
        <f t="shared" si="1"/>
        <v>1411.6000000000001</v>
      </c>
      <c r="E28" s="144">
        <f t="shared" si="2"/>
        <v>1764.5</v>
      </c>
      <c r="F28" s="144">
        <f t="shared" si="3"/>
        <v>2117.4</v>
      </c>
      <c r="G28" s="144">
        <f t="shared" si="4"/>
        <v>2470.2999999999997</v>
      </c>
      <c r="H28" s="144">
        <f t="shared" si="18"/>
        <v>2823.2000000000003</v>
      </c>
      <c r="I28" s="494">
        <f t="shared" si="5"/>
        <v>3176.1</v>
      </c>
      <c r="J28" s="30">
        <v>3529</v>
      </c>
      <c r="K28" s="204">
        <f t="shared" si="6"/>
        <v>3881.9</v>
      </c>
      <c r="L28" s="144">
        <f t="shared" si="7"/>
        <v>4234.8</v>
      </c>
      <c r="M28" s="144">
        <f t="shared" si="8"/>
        <v>4587.7</v>
      </c>
      <c r="N28" s="144">
        <f t="shared" si="9"/>
        <v>4940.5999999999995</v>
      </c>
      <c r="O28" s="144">
        <f t="shared" si="10"/>
        <v>5293.5</v>
      </c>
      <c r="P28" s="144">
        <f t="shared" si="19"/>
        <v>5646.4000000000005</v>
      </c>
      <c r="Q28" s="144">
        <f t="shared" si="20"/>
        <v>5999.3</v>
      </c>
      <c r="R28" s="144">
        <f t="shared" si="21"/>
        <v>6352.2</v>
      </c>
      <c r="S28" s="144">
        <f t="shared" si="11"/>
        <v>6705.0999999999995</v>
      </c>
      <c r="T28" s="144">
        <f t="shared" si="12"/>
        <v>7058</v>
      </c>
      <c r="U28" s="144">
        <f t="shared" si="13"/>
        <v>7410.9000000000005</v>
      </c>
      <c r="V28" s="144">
        <f t="shared" si="14"/>
        <v>7763.8</v>
      </c>
      <c r="W28" s="144">
        <f t="shared" si="15"/>
        <v>8116.7</v>
      </c>
      <c r="X28" s="144">
        <f t="shared" si="16"/>
        <v>8469.6</v>
      </c>
      <c r="Y28" s="145">
        <f t="shared" si="17"/>
        <v>8822.5</v>
      </c>
      <c r="Z28" s="268" t="s">
        <v>331</v>
      </c>
      <c r="AA28" s="269" t="s">
        <v>332</v>
      </c>
    </row>
    <row r="29" spans="1:27">
      <c r="A29" s="677"/>
      <c r="B29" s="679" t="s">
        <v>289</v>
      </c>
      <c r="C29" s="144">
        <f t="shared" si="0"/>
        <v>1058.7</v>
      </c>
      <c r="D29" s="144">
        <f t="shared" si="1"/>
        <v>1411.6000000000001</v>
      </c>
      <c r="E29" s="144">
        <f t="shared" si="2"/>
        <v>1764.5</v>
      </c>
      <c r="F29" s="144">
        <f t="shared" si="3"/>
        <v>2117.4</v>
      </c>
      <c r="G29" s="144">
        <f t="shared" si="4"/>
        <v>2470.2999999999997</v>
      </c>
      <c r="H29" s="144">
        <f t="shared" si="18"/>
        <v>2823.2000000000003</v>
      </c>
      <c r="I29" s="494">
        <f t="shared" si="5"/>
        <v>3176.1</v>
      </c>
      <c r="J29" s="30">
        <v>3529</v>
      </c>
      <c r="K29" s="204">
        <f t="shared" si="6"/>
        <v>3881.9</v>
      </c>
      <c r="L29" s="144">
        <f t="shared" si="7"/>
        <v>4234.8</v>
      </c>
      <c r="M29" s="144">
        <f t="shared" si="8"/>
        <v>4587.7</v>
      </c>
      <c r="N29" s="144">
        <f t="shared" si="9"/>
        <v>4940.5999999999995</v>
      </c>
      <c r="O29" s="144">
        <f t="shared" si="10"/>
        <v>5293.5</v>
      </c>
      <c r="P29" s="144">
        <f t="shared" si="19"/>
        <v>5646.4000000000005</v>
      </c>
      <c r="Q29" s="144">
        <f t="shared" si="20"/>
        <v>5999.3</v>
      </c>
      <c r="R29" s="144">
        <f t="shared" si="21"/>
        <v>6352.2</v>
      </c>
      <c r="S29" s="144">
        <f t="shared" si="11"/>
        <v>6705.0999999999995</v>
      </c>
      <c r="T29" s="144">
        <f t="shared" si="12"/>
        <v>7058</v>
      </c>
      <c r="U29" s="144">
        <f t="shared" si="13"/>
        <v>7410.9000000000005</v>
      </c>
      <c r="V29" s="144">
        <f t="shared" si="14"/>
        <v>7763.8</v>
      </c>
      <c r="W29" s="144">
        <f t="shared" si="15"/>
        <v>8116.7</v>
      </c>
      <c r="X29" s="144">
        <f t="shared" si="16"/>
        <v>8469.6</v>
      </c>
      <c r="Y29" s="145">
        <f t="shared" si="17"/>
        <v>8822.5</v>
      </c>
      <c r="Z29" s="681" t="s">
        <v>331</v>
      </c>
      <c r="AA29" s="682" t="s">
        <v>332</v>
      </c>
    </row>
    <row r="30" spans="1:27">
      <c r="A30" s="677"/>
      <c r="B30" s="680"/>
      <c r="C30" s="144">
        <f t="shared" si="0"/>
        <v>1058.7</v>
      </c>
      <c r="D30" s="144">
        <f t="shared" si="1"/>
        <v>1411.6000000000001</v>
      </c>
      <c r="E30" s="144">
        <f t="shared" si="2"/>
        <v>1764.5</v>
      </c>
      <c r="F30" s="144">
        <f t="shared" si="3"/>
        <v>2117.4</v>
      </c>
      <c r="G30" s="144">
        <f t="shared" si="4"/>
        <v>2470.2999999999997</v>
      </c>
      <c r="H30" s="144">
        <f t="shared" si="18"/>
        <v>2823.2000000000003</v>
      </c>
      <c r="I30" s="494">
        <f t="shared" si="5"/>
        <v>3176.1</v>
      </c>
      <c r="J30" s="30">
        <v>3529</v>
      </c>
      <c r="K30" s="204">
        <f t="shared" si="6"/>
        <v>3881.9</v>
      </c>
      <c r="L30" s="144">
        <f t="shared" si="7"/>
        <v>4234.8</v>
      </c>
      <c r="M30" s="144">
        <f t="shared" si="8"/>
        <v>4587.7</v>
      </c>
      <c r="N30" s="144">
        <f t="shared" si="9"/>
        <v>4940.5999999999995</v>
      </c>
      <c r="O30" s="144">
        <f t="shared" si="10"/>
        <v>5293.5</v>
      </c>
      <c r="P30" s="144">
        <f t="shared" si="19"/>
        <v>5646.4000000000005</v>
      </c>
      <c r="Q30" s="144">
        <f t="shared" si="20"/>
        <v>5999.3</v>
      </c>
      <c r="R30" s="144">
        <f t="shared" si="21"/>
        <v>6352.2</v>
      </c>
      <c r="S30" s="144">
        <f t="shared" si="11"/>
        <v>6705.0999999999995</v>
      </c>
      <c r="T30" s="144">
        <f t="shared" si="12"/>
        <v>7058</v>
      </c>
      <c r="U30" s="144">
        <f t="shared" si="13"/>
        <v>7410.9000000000005</v>
      </c>
      <c r="V30" s="144">
        <f t="shared" si="14"/>
        <v>7763.8</v>
      </c>
      <c r="W30" s="144">
        <f t="shared" si="15"/>
        <v>8116.7</v>
      </c>
      <c r="X30" s="144">
        <f t="shared" si="16"/>
        <v>8469.6</v>
      </c>
      <c r="Y30" s="145">
        <f t="shared" si="17"/>
        <v>8822.5</v>
      </c>
      <c r="Z30" s="585"/>
      <c r="AA30" s="587"/>
    </row>
    <row r="31" spans="1:27" ht="31.5">
      <c r="A31" s="612"/>
      <c r="B31" s="257" t="s">
        <v>346</v>
      </c>
      <c r="C31" s="144">
        <f t="shared" si="0"/>
        <v>834.9</v>
      </c>
      <c r="D31" s="144">
        <f t="shared" si="1"/>
        <v>1113.2</v>
      </c>
      <c r="E31" s="144">
        <f t="shared" si="2"/>
        <v>1391.5</v>
      </c>
      <c r="F31" s="144">
        <f t="shared" si="3"/>
        <v>1669.8</v>
      </c>
      <c r="G31" s="144">
        <f t="shared" si="4"/>
        <v>1948.1</v>
      </c>
      <c r="H31" s="144">
        <f t="shared" si="18"/>
        <v>2226.4</v>
      </c>
      <c r="I31" s="494">
        <f t="shared" si="5"/>
        <v>2504.7000000000003</v>
      </c>
      <c r="J31" s="30">
        <v>2783</v>
      </c>
      <c r="K31" s="204">
        <f t="shared" si="6"/>
        <v>3061.3</v>
      </c>
      <c r="L31" s="144">
        <f t="shared" si="7"/>
        <v>3339.6</v>
      </c>
      <c r="M31" s="144">
        <f t="shared" si="8"/>
        <v>3617.9</v>
      </c>
      <c r="N31" s="144">
        <f t="shared" si="9"/>
        <v>3896.2</v>
      </c>
      <c r="O31" s="144">
        <f t="shared" si="10"/>
        <v>4174.5</v>
      </c>
      <c r="P31" s="144">
        <f t="shared" si="19"/>
        <v>4452.8</v>
      </c>
      <c r="Q31" s="144">
        <f t="shared" si="20"/>
        <v>4731.0999999999995</v>
      </c>
      <c r="R31" s="144">
        <f t="shared" si="21"/>
        <v>5009.4000000000005</v>
      </c>
      <c r="S31" s="144">
        <f t="shared" si="11"/>
        <v>5287.7</v>
      </c>
      <c r="T31" s="144">
        <f t="shared" si="12"/>
        <v>5566</v>
      </c>
      <c r="U31" s="144">
        <f t="shared" si="13"/>
        <v>5844.3</v>
      </c>
      <c r="V31" s="144">
        <f t="shared" si="14"/>
        <v>6122.6</v>
      </c>
      <c r="W31" s="144">
        <f t="shared" si="15"/>
        <v>6400.9</v>
      </c>
      <c r="X31" s="144">
        <f t="shared" si="16"/>
        <v>6679.2</v>
      </c>
      <c r="Y31" s="145">
        <f t="shared" si="17"/>
        <v>6957.5</v>
      </c>
      <c r="Z31" s="268" t="s">
        <v>290</v>
      </c>
      <c r="AA31" s="269" t="s">
        <v>335</v>
      </c>
    </row>
    <row r="32" spans="1:27" ht="32.25" thickBot="1">
      <c r="A32" s="678"/>
      <c r="B32" s="163" t="s">
        <v>347</v>
      </c>
      <c r="C32" s="130">
        <f t="shared" si="0"/>
        <v>834.9</v>
      </c>
      <c r="D32" s="130">
        <f t="shared" si="1"/>
        <v>1113.2</v>
      </c>
      <c r="E32" s="130">
        <f t="shared" si="2"/>
        <v>1391.5</v>
      </c>
      <c r="F32" s="130">
        <f t="shared" si="3"/>
        <v>1669.8</v>
      </c>
      <c r="G32" s="130">
        <f t="shared" si="4"/>
        <v>1948.1</v>
      </c>
      <c r="H32" s="130">
        <f t="shared" si="18"/>
        <v>2226.4</v>
      </c>
      <c r="I32" s="131">
        <f t="shared" si="5"/>
        <v>2504.7000000000003</v>
      </c>
      <c r="J32" s="30">
        <v>2783</v>
      </c>
      <c r="K32" s="206">
        <f t="shared" si="6"/>
        <v>3061.3</v>
      </c>
      <c r="L32" s="130">
        <f t="shared" si="7"/>
        <v>3339.6</v>
      </c>
      <c r="M32" s="130">
        <f t="shared" si="8"/>
        <v>3617.9</v>
      </c>
      <c r="N32" s="130">
        <f t="shared" si="9"/>
        <v>3896.2</v>
      </c>
      <c r="O32" s="130">
        <f t="shared" si="10"/>
        <v>4174.5</v>
      </c>
      <c r="P32" s="130">
        <f t="shared" si="19"/>
        <v>4452.8</v>
      </c>
      <c r="Q32" s="130">
        <f t="shared" si="20"/>
        <v>4731.0999999999995</v>
      </c>
      <c r="R32" s="130">
        <f t="shared" si="21"/>
        <v>5009.4000000000005</v>
      </c>
      <c r="S32" s="130">
        <f t="shared" si="11"/>
        <v>5287.7</v>
      </c>
      <c r="T32" s="130">
        <f t="shared" si="12"/>
        <v>5566</v>
      </c>
      <c r="U32" s="130">
        <f t="shared" si="13"/>
        <v>5844.3</v>
      </c>
      <c r="V32" s="130">
        <f t="shared" si="14"/>
        <v>6122.6</v>
      </c>
      <c r="W32" s="130">
        <f t="shared" si="15"/>
        <v>6400.9</v>
      </c>
      <c r="X32" s="130">
        <f t="shared" si="16"/>
        <v>6679.2</v>
      </c>
      <c r="Y32" s="131">
        <f t="shared" si="17"/>
        <v>6957.5</v>
      </c>
      <c r="Z32" s="270" t="s">
        <v>290</v>
      </c>
      <c r="AA32" s="271" t="s">
        <v>332</v>
      </c>
    </row>
    <row r="33" spans="1:27" ht="15.75">
      <c r="A33" s="600">
        <v>3</v>
      </c>
      <c r="B33" s="466" t="s">
        <v>5</v>
      </c>
      <c r="C33" s="139">
        <f t="shared" si="0"/>
        <v>1119.3</v>
      </c>
      <c r="D33" s="139">
        <f t="shared" si="1"/>
        <v>1492.4</v>
      </c>
      <c r="E33" s="139">
        <f t="shared" si="2"/>
        <v>1865.5</v>
      </c>
      <c r="F33" s="139">
        <f t="shared" si="3"/>
        <v>2238.6</v>
      </c>
      <c r="G33" s="139">
        <f t="shared" si="4"/>
        <v>2611.6999999999998</v>
      </c>
      <c r="H33" s="139">
        <f t="shared" si="18"/>
        <v>2984.8</v>
      </c>
      <c r="I33" s="140">
        <f t="shared" si="5"/>
        <v>3357.9</v>
      </c>
      <c r="J33" s="30">
        <v>3731</v>
      </c>
      <c r="K33" s="203">
        <f t="shared" si="6"/>
        <v>4104.1000000000004</v>
      </c>
      <c r="L33" s="139">
        <f t="shared" si="7"/>
        <v>4477.2</v>
      </c>
      <c r="M33" s="139">
        <f t="shared" si="8"/>
        <v>4850.3</v>
      </c>
      <c r="N33" s="139">
        <f t="shared" si="9"/>
        <v>5223.3999999999996</v>
      </c>
      <c r="O33" s="139">
        <f t="shared" si="10"/>
        <v>5596.5</v>
      </c>
      <c r="P33" s="139">
        <f t="shared" si="19"/>
        <v>5969.6</v>
      </c>
      <c r="Q33" s="139">
        <f t="shared" si="20"/>
        <v>6342.7</v>
      </c>
      <c r="R33" s="139">
        <f t="shared" si="21"/>
        <v>6715.8</v>
      </c>
      <c r="S33" s="139">
        <f t="shared" si="11"/>
        <v>7088.9</v>
      </c>
      <c r="T33" s="139">
        <f t="shared" si="12"/>
        <v>7462</v>
      </c>
      <c r="U33" s="139">
        <f t="shared" si="13"/>
        <v>7835.1</v>
      </c>
      <c r="V33" s="139">
        <f t="shared" si="14"/>
        <v>8208.2000000000007</v>
      </c>
      <c r="W33" s="139">
        <f t="shared" si="15"/>
        <v>8581.2999999999993</v>
      </c>
      <c r="X33" s="139">
        <f t="shared" si="16"/>
        <v>8954.4</v>
      </c>
      <c r="Y33" s="140">
        <f t="shared" si="17"/>
        <v>9327.5</v>
      </c>
      <c r="Z33" s="266" t="s">
        <v>331</v>
      </c>
      <c r="AA33" s="267" t="s">
        <v>332</v>
      </c>
    </row>
    <row r="34" spans="1:27" ht="31.5">
      <c r="A34" s="601"/>
      <c r="B34" s="467" t="s">
        <v>291</v>
      </c>
      <c r="C34" s="144">
        <f t="shared" si="0"/>
        <v>1119.3</v>
      </c>
      <c r="D34" s="144">
        <f t="shared" si="1"/>
        <v>1492.4</v>
      </c>
      <c r="E34" s="144">
        <f t="shared" si="2"/>
        <v>1865.5</v>
      </c>
      <c r="F34" s="144">
        <f t="shared" si="3"/>
        <v>2238.6</v>
      </c>
      <c r="G34" s="144">
        <f t="shared" si="4"/>
        <v>2611.6999999999998</v>
      </c>
      <c r="H34" s="144">
        <f t="shared" si="18"/>
        <v>2984.8</v>
      </c>
      <c r="I34" s="494">
        <f t="shared" si="5"/>
        <v>3357.9</v>
      </c>
      <c r="J34" s="30">
        <v>3731</v>
      </c>
      <c r="K34" s="204">
        <f t="shared" si="6"/>
        <v>4104.1000000000004</v>
      </c>
      <c r="L34" s="144">
        <f t="shared" si="7"/>
        <v>4477.2</v>
      </c>
      <c r="M34" s="144">
        <f t="shared" si="8"/>
        <v>4850.3</v>
      </c>
      <c r="N34" s="144">
        <f t="shared" si="9"/>
        <v>5223.3999999999996</v>
      </c>
      <c r="O34" s="144">
        <f t="shared" si="10"/>
        <v>5596.5</v>
      </c>
      <c r="P34" s="144">
        <f t="shared" si="19"/>
        <v>5969.6</v>
      </c>
      <c r="Q34" s="144">
        <f t="shared" si="20"/>
        <v>6342.7</v>
      </c>
      <c r="R34" s="144">
        <f t="shared" si="21"/>
        <v>6715.8</v>
      </c>
      <c r="S34" s="144">
        <f t="shared" si="11"/>
        <v>7088.9</v>
      </c>
      <c r="T34" s="144">
        <f t="shared" si="12"/>
        <v>7462</v>
      </c>
      <c r="U34" s="144">
        <f t="shared" si="13"/>
        <v>7835.1</v>
      </c>
      <c r="V34" s="144">
        <f t="shared" si="14"/>
        <v>8208.2000000000007</v>
      </c>
      <c r="W34" s="144">
        <f t="shared" si="15"/>
        <v>8581.2999999999993</v>
      </c>
      <c r="X34" s="144">
        <f t="shared" si="16"/>
        <v>8954.4</v>
      </c>
      <c r="Y34" s="145">
        <f t="shared" si="17"/>
        <v>9327.5</v>
      </c>
      <c r="Z34" s="268" t="s">
        <v>339</v>
      </c>
      <c r="AA34" s="269" t="s">
        <v>340</v>
      </c>
    </row>
    <row r="35" spans="1:27" ht="30.75">
      <c r="A35" s="601"/>
      <c r="B35" s="467" t="s">
        <v>292</v>
      </c>
      <c r="C35" s="144">
        <f t="shared" si="0"/>
        <v>1119.3</v>
      </c>
      <c r="D35" s="144">
        <f t="shared" si="1"/>
        <v>1492.4</v>
      </c>
      <c r="E35" s="144">
        <f t="shared" si="2"/>
        <v>1865.5</v>
      </c>
      <c r="F35" s="144">
        <f t="shared" si="3"/>
        <v>2238.6</v>
      </c>
      <c r="G35" s="144">
        <f t="shared" si="4"/>
        <v>2611.6999999999998</v>
      </c>
      <c r="H35" s="144">
        <f t="shared" si="18"/>
        <v>2984.8</v>
      </c>
      <c r="I35" s="494">
        <f t="shared" si="5"/>
        <v>3357.9</v>
      </c>
      <c r="J35" s="30">
        <v>3731</v>
      </c>
      <c r="K35" s="204">
        <f t="shared" si="6"/>
        <v>4104.1000000000004</v>
      </c>
      <c r="L35" s="144">
        <f t="shared" si="7"/>
        <v>4477.2</v>
      </c>
      <c r="M35" s="144">
        <f t="shared" si="8"/>
        <v>4850.3</v>
      </c>
      <c r="N35" s="144">
        <f t="shared" si="9"/>
        <v>5223.3999999999996</v>
      </c>
      <c r="O35" s="144">
        <f t="shared" si="10"/>
        <v>5596.5</v>
      </c>
      <c r="P35" s="144">
        <f t="shared" si="19"/>
        <v>5969.6</v>
      </c>
      <c r="Q35" s="144">
        <f t="shared" si="20"/>
        <v>6342.7</v>
      </c>
      <c r="R35" s="144">
        <f t="shared" si="21"/>
        <v>6715.8</v>
      </c>
      <c r="S35" s="144">
        <f t="shared" si="11"/>
        <v>7088.9</v>
      </c>
      <c r="T35" s="144">
        <f t="shared" si="12"/>
        <v>7462</v>
      </c>
      <c r="U35" s="144">
        <f t="shared" si="13"/>
        <v>7835.1</v>
      </c>
      <c r="V35" s="144">
        <f t="shared" si="14"/>
        <v>8208.2000000000007</v>
      </c>
      <c r="W35" s="144">
        <f t="shared" si="15"/>
        <v>8581.2999999999993</v>
      </c>
      <c r="X35" s="144">
        <f t="shared" si="16"/>
        <v>8954.4</v>
      </c>
      <c r="Y35" s="145">
        <f t="shared" si="17"/>
        <v>9327.5</v>
      </c>
      <c r="Z35" s="268" t="s">
        <v>331</v>
      </c>
      <c r="AA35" s="269" t="s">
        <v>290</v>
      </c>
    </row>
    <row r="36" spans="1:27" ht="15.75">
      <c r="A36" s="601"/>
      <c r="B36" s="467" t="s">
        <v>293</v>
      </c>
      <c r="C36" s="144">
        <f t="shared" si="0"/>
        <v>1121.0999999999999</v>
      </c>
      <c r="D36" s="144">
        <f t="shared" si="1"/>
        <v>1494.8000000000002</v>
      </c>
      <c r="E36" s="144">
        <f t="shared" si="2"/>
        <v>1868.5</v>
      </c>
      <c r="F36" s="144">
        <f t="shared" si="3"/>
        <v>2242.1999999999998</v>
      </c>
      <c r="G36" s="144">
        <f t="shared" si="4"/>
        <v>2615.8999999999996</v>
      </c>
      <c r="H36" s="144">
        <f t="shared" si="18"/>
        <v>2989.6000000000004</v>
      </c>
      <c r="I36" s="494">
        <f t="shared" si="5"/>
        <v>3363.3</v>
      </c>
      <c r="J36" s="30">
        <v>3737</v>
      </c>
      <c r="K36" s="204">
        <f t="shared" si="6"/>
        <v>4110.7000000000007</v>
      </c>
      <c r="L36" s="144">
        <f t="shared" si="7"/>
        <v>4484.3999999999996</v>
      </c>
      <c r="M36" s="144">
        <f t="shared" si="8"/>
        <v>4858.1000000000004</v>
      </c>
      <c r="N36" s="144">
        <f t="shared" si="9"/>
        <v>5231.7999999999993</v>
      </c>
      <c r="O36" s="144">
        <f t="shared" si="10"/>
        <v>5605.5</v>
      </c>
      <c r="P36" s="144">
        <f>J36*1.6</f>
        <v>5979.2000000000007</v>
      </c>
      <c r="Q36" s="144">
        <f>J36*1.7</f>
        <v>6352.9</v>
      </c>
      <c r="R36" s="144">
        <f>J36*1.8</f>
        <v>6726.6</v>
      </c>
      <c r="S36" s="144">
        <f t="shared" si="11"/>
        <v>7100.2999999999993</v>
      </c>
      <c r="T36" s="144">
        <f t="shared" si="12"/>
        <v>7474</v>
      </c>
      <c r="U36" s="144">
        <f t="shared" si="13"/>
        <v>7847.7000000000007</v>
      </c>
      <c r="V36" s="144">
        <f t="shared" si="14"/>
        <v>8221.4000000000015</v>
      </c>
      <c r="W36" s="144">
        <f t="shared" si="15"/>
        <v>8595.0999999999985</v>
      </c>
      <c r="X36" s="144">
        <f t="shared" si="16"/>
        <v>8968.7999999999993</v>
      </c>
      <c r="Y36" s="145">
        <f t="shared" si="17"/>
        <v>9342.5</v>
      </c>
      <c r="Z36" s="268" t="s">
        <v>348</v>
      </c>
      <c r="AA36" s="269" t="s">
        <v>349</v>
      </c>
    </row>
    <row r="37" spans="1:27" ht="31.5">
      <c r="A37" s="601"/>
      <c r="B37" s="467" t="s">
        <v>294</v>
      </c>
      <c r="C37" s="144">
        <f t="shared" si="0"/>
        <v>883.5</v>
      </c>
      <c r="D37" s="144">
        <f t="shared" si="1"/>
        <v>1178</v>
      </c>
      <c r="E37" s="144">
        <f t="shared" si="2"/>
        <v>1472.5</v>
      </c>
      <c r="F37" s="144">
        <f t="shared" si="3"/>
        <v>1767</v>
      </c>
      <c r="G37" s="144">
        <f t="shared" si="4"/>
        <v>2061.5</v>
      </c>
      <c r="H37" s="144">
        <f t="shared" si="18"/>
        <v>2356</v>
      </c>
      <c r="I37" s="494">
        <f t="shared" si="5"/>
        <v>2650.5</v>
      </c>
      <c r="J37" s="30">
        <v>2945</v>
      </c>
      <c r="K37" s="204">
        <f t="shared" si="6"/>
        <v>3239.5000000000005</v>
      </c>
      <c r="L37" s="144">
        <f t="shared" si="7"/>
        <v>3534</v>
      </c>
      <c r="M37" s="144">
        <f t="shared" si="8"/>
        <v>3828.5</v>
      </c>
      <c r="N37" s="144">
        <f t="shared" si="9"/>
        <v>4123</v>
      </c>
      <c r="O37" s="144">
        <f t="shared" si="10"/>
        <v>4417.5</v>
      </c>
      <c r="P37" s="144">
        <f>J37*1.6</f>
        <v>4712</v>
      </c>
      <c r="Q37" s="144">
        <f>J37*1.7</f>
        <v>5006.5</v>
      </c>
      <c r="R37" s="144">
        <f>J37*1.8</f>
        <v>5301</v>
      </c>
      <c r="S37" s="144">
        <f t="shared" si="11"/>
        <v>5595.5</v>
      </c>
      <c r="T37" s="144">
        <f t="shared" si="12"/>
        <v>5890</v>
      </c>
      <c r="U37" s="144">
        <f t="shared" si="13"/>
        <v>6184.5</v>
      </c>
      <c r="V37" s="144">
        <f t="shared" si="14"/>
        <v>6479.0000000000009</v>
      </c>
      <c r="W37" s="144">
        <f t="shared" si="15"/>
        <v>6773.4999999999991</v>
      </c>
      <c r="X37" s="144">
        <f t="shared" si="16"/>
        <v>7068</v>
      </c>
      <c r="Y37" s="145">
        <f t="shared" si="17"/>
        <v>7362.5</v>
      </c>
      <c r="Z37" s="268" t="s">
        <v>290</v>
      </c>
      <c r="AA37" s="269" t="s">
        <v>335</v>
      </c>
    </row>
    <row r="38" spans="1:27" ht="31.5">
      <c r="A38" s="601"/>
      <c r="B38" s="467" t="s">
        <v>351</v>
      </c>
      <c r="C38" s="144">
        <f t="shared" si="0"/>
        <v>883.5</v>
      </c>
      <c r="D38" s="144">
        <f t="shared" si="1"/>
        <v>1178</v>
      </c>
      <c r="E38" s="144">
        <f t="shared" si="2"/>
        <v>1472.5</v>
      </c>
      <c r="F38" s="144">
        <f t="shared" si="3"/>
        <v>1767</v>
      </c>
      <c r="G38" s="144">
        <f t="shared" si="4"/>
        <v>2061.5</v>
      </c>
      <c r="H38" s="144">
        <f t="shared" si="18"/>
        <v>2356</v>
      </c>
      <c r="I38" s="494">
        <f t="shared" si="5"/>
        <v>2650.5</v>
      </c>
      <c r="J38" s="30">
        <v>2945</v>
      </c>
      <c r="K38" s="204">
        <f t="shared" si="6"/>
        <v>3239.5000000000005</v>
      </c>
      <c r="L38" s="144">
        <f t="shared" si="7"/>
        <v>3534</v>
      </c>
      <c r="M38" s="144">
        <f t="shared" si="8"/>
        <v>3828.5</v>
      </c>
      <c r="N38" s="144">
        <f t="shared" si="9"/>
        <v>4123</v>
      </c>
      <c r="O38" s="144">
        <f t="shared" si="10"/>
        <v>4417.5</v>
      </c>
      <c r="P38" s="144">
        <f t="shared" ref="P38:P54" si="22">J38*1.6</f>
        <v>4712</v>
      </c>
      <c r="Q38" s="144">
        <f t="shared" ref="Q38:Q54" si="23">J38*1.7</f>
        <v>5006.5</v>
      </c>
      <c r="R38" s="144">
        <f t="shared" ref="R38:R54" si="24">J38*1.8</f>
        <v>5301</v>
      </c>
      <c r="S38" s="144">
        <f t="shared" si="11"/>
        <v>5595.5</v>
      </c>
      <c r="T38" s="144">
        <f t="shared" si="12"/>
        <v>5890</v>
      </c>
      <c r="U38" s="144">
        <f t="shared" si="13"/>
        <v>6184.5</v>
      </c>
      <c r="V38" s="144">
        <f t="shared" si="14"/>
        <v>6479.0000000000009</v>
      </c>
      <c r="W38" s="144">
        <f t="shared" si="15"/>
        <v>6773.4999999999991</v>
      </c>
      <c r="X38" s="144">
        <f t="shared" si="16"/>
        <v>7068</v>
      </c>
      <c r="Y38" s="145">
        <f t="shared" si="17"/>
        <v>7362.5</v>
      </c>
      <c r="Z38" s="268" t="s">
        <v>290</v>
      </c>
      <c r="AA38" s="269" t="s">
        <v>340</v>
      </c>
    </row>
    <row r="39" spans="1:27" ht="31.5">
      <c r="A39" s="601"/>
      <c r="B39" s="467" t="s">
        <v>296</v>
      </c>
      <c r="C39" s="144">
        <f t="shared" si="0"/>
        <v>1119.3</v>
      </c>
      <c r="D39" s="144">
        <f t="shared" si="1"/>
        <v>1492.4</v>
      </c>
      <c r="E39" s="144">
        <f t="shared" si="2"/>
        <v>1865.5</v>
      </c>
      <c r="F39" s="144">
        <f t="shared" si="3"/>
        <v>2238.6</v>
      </c>
      <c r="G39" s="144">
        <f t="shared" si="4"/>
        <v>2611.6999999999998</v>
      </c>
      <c r="H39" s="144">
        <f t="shared" si="18"/>
        <v>2984.8</v>
      </c>
      <c r="I39" s="494">
        <f t="shared" si="5"/>
        <v>3357.9</v>
      </c>
      <c r="J39" s="30">
        <v>3731</v>
      </c>
      <c r="K39" s="204">
        <f t="shared" si="6"/>
        <v>4104.1000000000004</v>
      </c>
      <c r="L39" s="144">
        <f t="shared" si="7"/>
        <v>4477.2</v>
      </c>
      <c r="M39" s="144">
        <f t="shared" si="8"/>
        <v>4850.3</v>
      </c>
      <c r="N39" s="144">
        <f t="shared" si="9"/>
        <v>5223.3999999999996</v>
      </c>
      <c r="O39" s="144">
        <f t="shared" si="10"/>
        <v>5596.5</v>
      </c>
      <c r="P39" s="144">
        <f t="shared" si="22"/>
        <v>5969.6</v>
      </c>
      <c r="Q39" s="144">
        <f t="shared" si="23"/>
        <v>6342.7</v>
      </c>
      <c r="R39" s="144">
        <f t="shared" si="24"/>
        <v>6715.8</v>
      </c>
      <c r="S39" s="144">
        <f t="shared" si="11"/>
        <v>7088.9</v>
      </c>
      <c r="T39" s="144">
        <f t="shared" si="12"/>
        <v>7462</v>
      </c>
      <c r="U39" s="144">
        <f t="shared" si="13"/>
        <v>7835.1</v>
      </c>
      <c r="V39" s="144">
        <f t="shared" si="14"/>
        <v>8208.2000000000007</v>
      </c>
      <c r="W39" s="144">
        <f t="shared" si="15"/>
        <v>8581.2999999999993</v>
      </c>
      <c r="X39" s="144">
        <f t="shared" si="16"/>
        <v>8954.4</v>
      </c>
      <c r="Y39" s="145">
        <f t="shared" si="17"/>
        <v>9327.5</v>
      </c>
      <c r="Z39" s="268" t="s">
        <v>339</v>
      </c>
      <c r="AA39" s="269" t="s">
        <v>290</v>
      </c>
    </row>
    <row r="40" spans="1:27" ht="31.5">
      <c r="A40" s="601"/>
      <c r="B40" s="467" t="s">
        <v>297</v>
      </c>
      <c r="C40" s="144">
        <f t="shared" si="0"/>
        <v>1119.3</v>
      </c>
      <c r="D40" s="144">
        <f t="shared" si="1"/>
        <v>1492.4</v>
      </c>
      <c r="E40" s="144">
        <f t="shared" si="2"/>
        <v>1865.5</v>
      </c>
      <c r="F40" s="144">
        <f t="shared" si="3"/>
        <v>2238.6</v>
      </c>
      <c r="G40" s="144">
        <f t="shared" si="4"/>
        <v>2611.6999999999998</v>
      </c>
      <c r="H40" s="144">
        <f t="shared" si="18"/>
        <v>2984.8</v>
      </c>
      <c r="I40" s="494">
        <f t="shared" si="5"/>
        <v>3357.9</v>
      </c>
      <c r="J40" s="30">
        <v>3731</v>
      </c>
      <c r="K40" s="204">
        <f t="shared" si="6"/>
        <v>4104.1000000000004</v>
      </c>
      <c r="L40" s="144">
        <f t="shared" si="7"/>
        <v>4477.2</v>
      </c>
      <c r="M40" s="144">
        <f t="shared" si="8"/>
        <v>4850.3</v>
      </c>
      <c r="N40" s="144">
        <f t="shared" si="9"/>
        <v>5223.3999999999996</v>
      </c>
      <c r="O40" s="144">
        <f t="shared" si="10"/>
        <v>5596.5</v>
      </c>
      <c r="P40" s="144">
        <f t="shared" si="22"/>
        <v>5969.6</v>
      </c>
      <c r="Q40" s="144">
        <f t="shared" si="23"/>
        <v>6342.7</v>
      </c>
      <c r="R40" s="144">
        <f t="shared" si="24"/>
        <v>6715.8</v>
      </c>
      <c r="S40" s="144">
        <f t="shared" si="11"/>
        <v>7088.9</v>
      </c>
      <c r="T40" s="144">
        <f t="shared" si="12"/>
        <v>7462</v>
      </c>
      <c r="U40" s="144">
        <f t="shared" si="13"/>
        <v>7835.1</v>
      </c>
      <c r="V40" s="144">
        <f t="shared" si="14"/>
        <v>8208.2000000000007</v>
      </c>
      <c r="W40" s="144">
        <f t="shared" si="15"/>
        <v>8581.2999999999993</v>
      </c>
      <c r="X40" s="144">
        <f t="shared" si="16"/>
        <v>8954.4</v>
      </c>
      <c r="Y40" s="145">
        <f t="shared" si="17"/>
        <v>9327.5</v>
      </c>
      <c r="Z40" s="268" t="s">
        <v>339</v>
      </c>
      <c r="AA40" s="269" t="s">
        <v>340</v>
      </c>
    </row>
    <row r="41" spans="1:27" ht="15.75">
      <c r="A41" s="601"/>
      <c r="B41" s="467" t="s">
        <v>298</v>
      </c>
      <c r="C41" s="144">
        <f t="shared" si="0"/>
        <v>1119.3</v>
      </c>
      <c r="D41" s="144">
        <f t="shared" si="1"/>
        <v>1492.4</v>
      </c>
      <c r="E41" s="144">
        <f t="shared" si="2"/>
        <v>1865.5</v>
      </c>
      <c r="F41" s="144">
        <f t="shared" si="3"/>
        <v>2238.6</v>
      </c>
      <c r="G41" s="144">
        <f t="shared" si="4"/>
        <v>2611.6999999999998</v>
      </c>
      <c r="H41" s="144">
        <f t="shared" si="18"/>
        <v>2984.8</v>
      </c>
      <c r="I41" s="494">
        <f t="shared" si="5"/>
        <v>3357.9</v>
      </c>
      <c r="J41" s="30">
        <v>3731</v>
      </c>
      <c r="K41" s="204">
        <f t="shared" si="6"/>
        <v>4104.1000000000004</v>
      </c>
      <c r="L41" s="144">
        <f t="shared" si="7"/>
        <v>4477.2</v>
      </c>
      <c r="M41" s="144">
        <f t="shared" si="8"/>
        <v>4850.3</v>
      </c>
      <c r="N41" s="144">
        <f t="shared" si="9"/>
        <v>5223.3999999999996</v>
      </c>
      <c r="O41" s="144">
        <f t="shared" si="10"/>
        <v>5596.5</v>
      </c>
      <c r="P41" s="144">
        <f t="shared" si="22"/>
        <v>5969.6</v>
      </c>
      <c r="Q41" s="144">
        <f t="shared" si="23"/>
        <v>6342.7</v>
      </c>
      <c r="R41" s="144">
        <f t="shared" si="24"/>
        <v>6715.8</v>
      </c>
      <c r="S41" s="144">
        <f t="shared" si="11"/>
        <v>7088.9</v>
      </c>
      <c r="T41" s="144">
        <f t="shared" si="12"/>
        <v>7462</v>
      </c>
      <c r="U41" s="144">
        <f t="shared" si="13"/>
        <v>7835.1</v>
      </c>
      <c r="V41" s="144">
        <f t="shared" si="14"/>
        <v>8208.2000000000007</v>
      </c>
      <c r="W41" s="144">
        <f t="shared" si="15"/>
        <v>8581.2999999999993</v>
      </c>
      <c r="X41" s="144">
        <f t="shared" si="16"/>
        <v>8954.4</v>
      </c>
      <c r="Y41" s="145">
        <f t="shared" si="17"/>
        <v>9327.5</v>
      </c>
      <c r="Z41" s="268" t="s">
        <v>353</v>
      </c>
      <c r="AA41" s="269" t="s">
        <v>332</v>
      </c>
    </row>
    <row r="42" spans="1:27" ht="31.5">
      <c r="A42" s="601"/>
      <c r="B42" s="467" t="s">
        <v>299</v>
      </c>
      <c r="C42" s="144">
        <f t="shared" si="0"/>
        <v>1119.3</v>
      </c>
      <c r="D42" s="144">
        <f t="shared" si="1"/>
        <v>1492.4</v>
      </c>
      <c r="E42" s="144">
        <f t="shared" si="2"/>
        <v>1865.5</v>
      </c>
      <c r="F42" s="144">
        <f t="shared" si="3"/>
        <v>2238.6</v>
      </c>
      <c r="G42" s="144">
        <f t="shared" si="4"/>
        <v>2611.6999999999998</v>
      </c>
      <c r="H42" s="144">
        <f t="shared" si="18"/>
        <v>2984.8</v>
      </c>
      <c r="I42" s="494">
        <f t="shared" si="5"/>
        <v>3357.9</v>
      </c>
      <c r="J42" s="30">
        <v>3731</v>
      </c>
      <c r="K42" s="204">
        <f t="shared" si="6"/>
        <v>4104.1000000000004</v>
      </c>
      <c r="L42" s="144">
        <f t="shared" si="7"/>
        <v>4477.2</v>
      </c>
      <c r="M42" s="144">
        <f t="shared" si="8"/>
        <v>4850.3</v>
      </c>
      <c r="N42" s="144">
        <f t="shared" si="9"/>
        <v>5223.3999999999996</v>
      </c>
      <c r="O42" s="144">
        <f t="shared" si="10"/>
        <v>5596.5</v>
      </c>
      <c r="P42" s="144">
        <f t="shared" si="22"/>
        <v>5969.6</v>
      </c>
      <c r="Q42" s="144">
        <f t="shared" si="23"/>
        <v>6342.7</v>
      </c>
      <c r="R42" s="144">
        <f t="shared" si="24"/>
        <v>6715.8</v>
      </c>
      <c r="S42" s="144">
        <f t="shared" si="11"/>
        <v>7088.9</v>
      </c>
      <c r="T42" s="144">
        <f t="shared" si="12"/>
        <v>7462</v>
      </c>
      <c r="U42" s="144">
        <f t="shared" si="13"/>
        <v>7835.1</v>
      </c>
      <c r="V42" s="144">
        <f t="shared" si="14"/>
        <v>8208.2000000000007</v>
      </c>
      <c r="W42" s="144">
        <f t="shared" si="15"/>
        <v>8581.2999999999993</v>
      </c>
      <c r="X42" s="144">
        <f t="shared" si="16"/>
        <v>8954.4</v>
      </c>
      <c r="Y42" s="145">
        <f t="shared" si="17"/>
        <v>9327.5</v>
      </c>
      <c r="Z42" s="268" t="s">
        <v>339</v>
      </c>
      <c r="AA42" s="269" t="s">
        <v>290</v>
      </c>
    </row>
    <row r="43" spans="1:27" ht="32.25" thickBot="1">
      <c r="A43" s="601"/>
      <c r="B43" s="468" t="s">
        <v>354</v>
      </c>
      <c r="C43" s="130">
        <f t="shared" si="0"/>
        <v>1119.3</v>
      </c>
      <c r="D43" s="130">
        <f t="shared" si="1"/>
        <v>1492.4</v>
      </c>
      <c r="E43" s="130">
        <f t="shared" si="2"/>
        <v>1865.5</v>
      </c>
      <c r="F43" s="130">
        <f t="shared" si="3"/>
        <v>2238.6</v>
      </c>
      <c r="G43" s="130">
        <f t="shared" si="4"/>
        <v>2611.6999999999998</v>
      </c>
      <c r="H43" s="130">
        <f t="shared" si="18"/>
        <v>2984.8</v>
      </c>
      <c r="I43" s="131">
        <f t="shared" si="5"/>
        <v>3357.9</v>
      </c>
      <c r="J43" s="30">
        <v>3731</v>
      </c>
      <c r="K43" s="206">
        <f t="shared" si="6"/>
        <v>4104.1000000000004</v>
      </c>
      <c r="L43" s="130">
        <f t="shared" si="7"/>
        <v>4477.2</v>
      </c>
      <c r="M43" s="130">
        <f t="shared" si="8"/>
        <v>4850.3</v>
      </c>
      <c r="N43" s="130">
        <f t="shared" si="9"/>
        <v>5223.3999999999996</v>
      </c>
      <c r="O43" s="130">
        <f t="shared" si="10"/>
        <v>5596.5</v>
      </c>
      <c r="P43" s="130">
        <f t="shared" si="22"/>
        <v>5969.6</v>
      </c>
      <c r="Q43" s="130">
        <f t="shared" si="23"/>
        <v>6342.7</v>
      </c>
      <c r="R43" s="130">
        <f t="shared" si="24"/>
        <v>6715.8</v>
      </c>
      <c r="S43" s="130">
        <f t="shared" si="11"/>
        <v>7088.9</v>
      </c>
      <c r="T43" s="130">
        <f t="shared" si="12"/>
        <v>7462</v>
      </c>
      <c r="U43" s="130">
        <f t="shared" si="13"/>
        <v>7835.1</v>
      </c>
      <c r="V43" s="130">
        <f t="shared" si="14"/>
        <v>8208.2000000000007</v>
      </c>
      <c r="W43" s="130">
        <f t="shared" si="15"/>
        <v>8581.2999999999993</v>
      </c>
      <c r="X43" s="130">
        <f t="shared" si="16"/>
        <v>8954.4</v>
      </c>
      <c r="Y43" s="131">
        <f t="shared" si="17"/>
        <v>9327.5</v>
      </c>
      <c r="Z43" s="270" t="s">
        <v>355</v>
      </c>
      <c r="AA43" s="271" t="s">
        <v>356</v>
      </c>
    </row>
    <row r="44" spans="1:27" s="458" customFormat="1" ht="16.5" thickBot="1">
      <c r="A44" s="469"/>
      <c r="B44" s="465"/>
      <c r="C44" s="207"/>
      <c r="D44" s="207"/>
      <c r="E44" s="207"/>
      <c r="F44" s="207"/>
      <c r="G44" s="207"/>
      <c r="H44" s="207"/>
      <c r="I44" s="495"/>
      <c r="J44" s="492"/>
      <c r="K44" s="496"/>
      <c r="L44" s="207"/>
      <c r="M44" s="207"/>
      <c r="N44" s="207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463"/>
      <c r="Z44" s="470"/>
      <c r="AA44" s="471"/>
    </row>
    <row r="45" spans="1:27" ht="15.75">
      <c r="A45" s="659">
        <v>4</v>
      </c>
      <c r="B45" s="472" t="s">
        <v>130</v>
      </c>
      <c r="C45" s="201">
        <f t="shared" si="0"/>
        <v>1179.8999999999999</v>
      </c>
      <c r="D45" s="201">
        <f t="shared" si="1"/>
        <v>1573.2</v>
      </c>
      <c r="E45" s="201">
        <f t="shared" si="2"/>
        <v>1966.5</v>
      </c>
      <c r="F45" s="201">
        <f t="shared" si="3"/>
        <v>2359.7999999999997</v>
      </c>
      <c r="G45" s="201">
        <f t="shared" si="4"/>
        <v>2753.1</v>
      </c>
      <c r="H45" s="201">
        <f t="shared" si="18"/>
        <v>3146.4</v>
      </c>
      <c r="I45" s="490">
        <f t="shared" si="5"/>
        <v>3539.7000000000003</v>
      </c>
      <c r="J45" s="30">
        <v>3933</v>
      </c>
      <c r="K45" s="500">
        <f t="shared" si="6"/>
        <v>4326.3</v>
      </c>
      <c r="L45" s="201">
        <f t="shared" si="7"/>
        <v>4719.5999999999995</v>
      </c>
      <c r="M45" s="201">
        <f t="shared" si="8"/>
        <v>5112.9000000000005</v>
      </c>
      <c r="N45" s="201">
        <f t="shared" si="9"/>
        <v>5506.2</v>
      </c>
      <c r="O45" s="201">
        <f t="shared" si="10"/>
        <v>5899.5</v>
      </c>
      <c r="P45" s="201">
        <f t="shared" si="22"/>
        <v>6292.8</v>
      </c>
      <c r="Q45" s="201">
        <f t="shared" si="23"/>
        <v>6686.0999999999995</v>
      </c>
      <c r="R45" s="201">
        <f t="shared" si="24"/>
        <v>7079.4000000000005</v>
      </c>
      <c r="S45" s="201">
        <f t="shared" si="11"/>
        <v>7472.7</v>
      </c>
      <c r="T45" s="201">
        <f t="shared" si="12"/>
        <v>7866</v>
      </c>
      <c r="U45" s="201">
        <f t="shared" si="13"/>
        <v>8259.3000000000011</v>
      </c>
      <c r="V45" s="201">
        <f t="shared" si="14"/>
        <v>8652.6</v>
      </c>
      <c r="W45" s="201">
        <f t="shared" si="15"/>
        <v>9045.9</v>
      </c>
      <c r="X45" s="201">
        <f t="shared" si="16"/>
        <v>9439.1999999999989</v>
      </c>
      <c r="Y45" s="202">
        <f t="shared" si="17"/>
        <v>9832.5</v>
      </c>
      <c r="Z45" s="272" t="s">
        <v>331</v>
      </c>
      <c r="AA45" s="273" t="s">
        <v>332</v>
      </c>
    </row>
    <row r="46" spans="1:27" ht="15.75">
      <c r="A46" s="660"/>
      <c r="B46" s="467" t="s">
        <v>300</v>
      </c>
      <c r="C46" s="144">
        <f t="shared" si="0"/>
        <v>1179.8999999999999</v>
      </c>
      <c r="D46" s="144">
        <f t="shared" si="1"/>
        <v>1573.2</v>
      </c>
      <c r="E46" s="144">
        <f t="shared" si="2"/>
        <v>1966.5</v>
      </c>
      <c r="F46" s="144">
        <f t="shared" si="3"/>
        <v>2359.7999999999997</v>
      </c>
      <c r="G46" s="144">
        <f t="shared" si="4"/>
        <v>2753.1</v>
      </c>
      <c r="H46" s="144">
        <f t="shared" si="18"/>
        <v>3146.4</v>
      </c>
      <c r="I46" s="494">
        <f t="shared" si="5"/>
        <v>3539.7000000000003</v>
      </c>
      <c r="J46" s="30">
        <v>3933</v>
      </c>
      <c r="K46" s="204">
        <f t="shared" si="6"/>
        <v>4326.3</v>
      </c>
      <c r="L46" s="144">
        <f t="shared" si="7"/>
        <v>4719.5999999999995</v>
      </c>
      <c r="M46" s="144">
        <f t="shared" si="8"/>
        <v>5112.9000000000005</v>
      </c>
      <c r="N46" s="144">
        <f t="shared" si="9"/>
        <v>5506.2</v>
      </c>
      <c r="O46" s="144">
        <f t="shared" si="10"/>
        <v>5899.5</v>
      </c>
      <c r="P46" s="144">
        <f t="shared" si="22"/>
        <v>6292.8</v>
      </c>
      <c r="Q46" s="144">
        <f t="shared" si="23"/>
        <v>6686.0999999999995</v>
      </c>
      <c r="R46" s="144">
        <f t="shared" si="24"/>
        <v>7079.4000000000005</v>
      </c>
      <c r="S46" s="144">
        <f t="shared" si="11"/>
        <v>7472.7</v>
      </c>
      <c r="T46" s="144">
        <f t="shared" si="12"/>
        <v>7866</v>
      </c>
      <c r="U46" s="144">
        <f t="shared" si="13"/>
        <v>8259.3000000000011</v>
      </c>
      <c r="V46" s="144">
        <f t="shared" si="14"/>
        <v>8652.6</v>
      </c>
      <c r="W46" s="144">
        <f t="shared" si="15"/>
        <v>9045.9</v>
      </c>
      <c r="X46" s="144">
        <f t="shared" si="16"/>
        <v>9439.1999999999989</v>
      </c>
      <c r="Y46" s="145">
        <f t="shared" si="17"/>
        <v>9832.5</v>
      </c>
      <c r="Z46" s="268" t="s">
        <v>334</v>
      </c>
      <c r="AA46" s="269" t="s">
        <v>335</v>
      </c>
    </row>
    <row r="47" spans="1:27" ht="15.75">
      <c r="A47" s="660"/>
      <c r="B47" s="467" t="s">
        <v>301</v>
      </c>
      <c r="C47" s="144">
        <f t="shared" si="0"/>
        <v>1179.8999999999999</v>
      </c>
      <c r="D47" s="144">
        <f t="shared" si="1"/>
        <v>1573.2</v>
      </c>
      <c r="E47" s="144">
        <f t="shared" si="2"/>
        <v>1966.5</v>
      </c>
      <c r="F47" s="144">
        <f t="shared" si="3"/>
        <v>2359.7999999999997</v>
      </c>
      <c r="G47" s="144">
        <f t="shared" si="4"/>
        <v>2753.1</v>
      </c>
      <c r="H47" s="144">
        <f t="shared" si="18"/>
        <v>3146.4</v>
      </c>
      <c r="I47" s="494">
        <f t="shared" si="5"/>
        <v>3539.7000000000003</v>
      </c>
      <c r="J47" s="30">
        <v>3933</v>
      </c>
      <c r="K47" s="204">
        <f t="shared" si="6"/>
        <v>4326.3</v>
      </c>
      <c r="L47" s="144">
        <f t="shared" si="7"/>
        <v>4719.5999999999995</v>
      </c>
      <c r="M47" s="144">
        <f t="shared" si="8"/>
        <v>5112.9000000000005</v>
      </c>
      <c r="N47" s="144">
        <f t="shared" si="9"/>
        <v>5506.2</v>
      </c>
      <c r="O47" s="144">
        <f t="shared" si="10"/>
        <v>5899.5</v>
      </c>
      <c r="P47" s="144">
        <f t="shared" si="22"/>
        <v>6292.8</v>
      </c>
      <c r="Q47" s="144">
        <f t="shared" si="23"/>
        <v>6686.0999999999995</v>
      </c>
      <c r="R47" s="144">
        <f t="shared" si="24"/>
        <v>7079.4000000000005</v>
      </c>
      <c r="S47" s="144">
        <f t="shared" si="11"/>
        <v>7472.7</v>
      </c>
      <c r="T47" s="144">
        <f t="shared" si="12"/>
        <v>7866</v>
      </c>
      <c r="U47" s="144">
        <f t="shared" si="13"/>
        <v>8259.3000000000011</v>
      </c>
      <c r="V47" s="144">
        <f t="shared" si="14"/>
        <v>8652.6</v>
      </c>
      <c r="W47" s="144">
        <f t="shared" si="15"/>
        <v>9045.9</v>
      </c>
      <c r="X47" s="144">
        <f t="shared" si="16"/>
        <v>9439.1999999999989</v>
      </c>
      <c r="Y47" s="145">
        <f t="shared" si="17"/>
        <v>9832.5</v>
      </c>
      <c r="Z47" s="268" t="s">
        <v>331</v>
      </c>
      <c r="AA47" s="269" t="s">
        <v>332</v>
      </c>
    </row>
    <row r="48" spans="1:27" ht="15.75">
      <c r="A48" s="660"/>
      <c r="B48" s="467" t="s">
        <v>302</v>
      </c>
      <c r="C48" s="144">
        <f t="shared" si="0"/>
        <v>1179.8999999999999</v>
      </c>
      <c r="D48" s="144">
        <f t="shared" si="1"/>
        <v>1573.2</v>
      </c>
      <c r="E48" s="144">
        <f t="shared" si="2"/>
        <v>1966.5</v>
      </c>
      <c r="F48" s="144">
        <f t="shared" si="3"/>
        <v>2359.7999999999997</v>
      </c>
      <c r="G48" s="144">
        <f t="shared" si="4"/>
        <v>2753.1</v>
      </c>
      <c r="H48" s="144">
        <f t="shared" si="18"/>
        <v>3146.4</v>
      </c>
      <c r="I48" s="494">
        <f t="shared" si="5"/>
        <v>3539.7000000000003</v>
      </c>
      <c r="J48" s="30">
        <v>3933</v>
      </c>
      <c r="K48" s="204">
        <f t="shared" si="6"/>
        <v>4326.3</v>
      </c>
      <c r="L48" s="144">
        <f t="shared" si="7"/>
        <v>4719.5999999999995</v>
      </c>
      <c r="M48" s="144">
        <f t="shared" si="8"/>
        <v>5112.9000000000005</v>
      </c>
      <c r="N48" s="144">
        <f t="shared" si="9"/>
        <v>5506.2</v>
      </c>
      <c r="O48" s="144">
        <f t="shared" si="10"/>
        <v>5899.5</v>
      </c>
      <c r="P48" s="144">
        <f t="shared" si="22"/>
        <v>6292.8</v>
      </c>
      <c r="Q48" s="144">
        <f t="shared" si="23"/>
        <v>6686.0999999999995</v>
      </c>
      <c r="R48" s="144">
        <f t="shared" si="24"/>
        <v>7079.4000000000005</v>
      </c>
      <c r="S48" s="144">
        <f t="shared" si="11"/>
        <v>7472.7</v>
      </c>
      <c r="T48" s="144">
        <f t="shared" si="12"/>
        <v>7866</v>
      </c>
      <c r="U48" s="144">
        <f t="shared" si="13"/>
        <v>8259.3000000000011</v>
      </c>
      <c r="V48" s="144">
        <f t="shared" si="14"/>
        <v>8652.6</v>
      </c>
      <c r="W48" s="144">
        <f t="shared" si="15"/>
        <v>9045.9</v>
      </c>
      <c r="X48" s="144">
        <f t="shared" si="16"/>
        <v>9439.1999999999989</v>
      </c>
      <c r="Y48" s="145">
        <f t="shared" si="17"/>
        <v>9832.5</v>
      </c>
      <c r="Z48" s="268" t="s">
        <v>334</v>
      </c>
      <c r="AA48" s="269" t="s">
        <v>335</v>
      </c>
    </row>
    <row r="49" spans="1:27" ht="15.75">
      <c r="A49" s="660"/>
      <c r="B49" s="467" t="s">
        <v>357</v>
      </c>
      <c r="C49" s="144">
        <f t="shared" si="0"/>
        <v>1179.8999999999999</v>
      </c>
      <c r="D49" s="144">
        <f t="shared" si="1"/>
        <v>1573.2</v>
      </c>
      <c r="E49" s="144">
        <f t="shared" si="2"/>
        <v>1966.5</v>
      </c>
      <c r="F49" s="144">
        <f t="shared" si="3"/>
        <v>2359.7999999999997</v>
      </c>
      <c r="G49" s="144">
        <f t="shared" si="4"/>
        <v>2753.1</v>
      </c>
      <c r="H49" s="144">
        <f t="shared" si="18"/>
        <v>3146.4</v>
      </c>
      <c r="I49" s="494">
        <f t="shared" si="5"/>
        <v>3539.7000000000003</v>
      </c>
      <c r="J49" s="30">
        <v>3933</v>
      </c>
      <c r="K49" s="204">
        <f t="shared" si="6"/>
        <v>4326.3</v>
      </c>
      <c r="L49" s="144">
        <f t="shared" si="7"/>
        <v>4719.5999999999995</v>
      </c>
      <c r="M49" s="144">
        <f t="shared" si="8"/>
        <v>5112.9000000000005</v>
      </c>
      <c r="N49" s="144">
        <f t="shared" si="9"/>
        <v>5506.2</v>
      </c>
      <c r="O49" s="144">
        <f t="shared" si="10"/>
        <v>5899.5</v>
      </c>
      <c r="P49" s="144">
        <f t="shared" si="22"/>
        <v>6292.8</v>
      </c>
      <c r="Q49" s="144">
        <f t="shared" si="23"/>
        <v>6686.0999999999995</v>
      </c>
      <c r="R49" s="144">
        <f t="shared" si="24"/>
        <v>7079.4000000000005</v>
      </c>
      <c r="S49" s="144">
        <f t="shared" si="11"/>
        <v>7472.7</v>
      </c>
      <c r="T49" s="144">
        <f t="shared" si="12"/>
        <v>7866</v>
      </c>
      <c r="U49" s="144">
        <f t="shared" si="13"/>
        <v>8259.3000000000011</v>
      </c>
      <c r="V49" s="144">
        <f t="shared" si="14"/>
        <v>8652.6</v>
      </c>
      <c r="W49" s="144">
        <f t="shared" si="15"/>
        <v>9045.9</v>
      </c>
      <c r="X49" s="144">
        <f t="shared" si="16"/>
        <v>9439.1999999999989</v>
      </c>
      <c r="Y49" s="145">
        <f t="shared" si="17"/>
        <v>9832.5</v>
      </c>
      <c r="Z49" s="268" t="s">
        <v>331</v>
      </c>
      <c r="AA49" s="269" t="s">
        <v>332</v>
      </c>
    </row>
    <row r="50" spans="1:27" ht="15.75">
      <c r="A50" s="660"/>
      <c r="B50" s="467" t="s">
        <v>303</v>
      </c>
      <c r="C50" s="144">
        <f t="shared" si="0"/>
        <v>1179.8999999999999</v>
      </c>
      <c r="D50" s="144">
        <f t="shared" si="1"/>
        <v>1573.2</v>
      </c>
      <c r="E50" s="144">
        <f t="shared" si="2"/>
        <v>1966.5</v>
      </c>
      <c r="F50" s="144">
        <f t="shared" si="3"/>
        <v>2359.7999999999997</v>
      </c>
      <c r="G50" s="144">
        <f t="shared" si="4"/>
        <v>2753.1</v>
      </c>
      <c r="H50" s="144">
        <f t="shared" si="18"/>
        <v>3146.4</v>
      </c>
      <c r="I50" s="494">
        <f t="shared" si="5"/>
        <v>3539.7000000000003</v>
      </c>
      <c r="J50" s="30">
        <v>3933</v>
      </c>
      <c r="K50" s="204">
        <f t="shared" si="6"/>
        <v>4326.3</v>
      </c>
      <c r="L50" s="144">
        <f t="shared" si="7"/>
        <v>4719.5999999999995</v>
      </c>
      <c r="M50" s="144">
        <f t="shared" si="8"/>
        <v>5112.9000000000005</v>
      </c>
      <c r="N50" s="144">
        <f t="shared" si="9"/>
        <v>5506.2</v>
      </c>
      <c r="O50" s="144">
        <f t="shared" si="10"/>
        <v>5899.5</v>
      </c>
      <c r="P50" s="144">
        <f t="shared" si="22"/>
        <v>6292.8</v>
      </c>
      <c r="Q50" s="144">
        <f t="shared" si="23"/>
        <v>6686.0999999999995</v>
      </c>
      <c r="R50" s="144">
        <f t="shared" si="24"/>
        <v>7079.4000000000005</v>
      </c>
      <c r="S50" s="144">
        <f t="shared" si="11"/>
        <v>7472.7</v>
      </c>
      <c r="T50" s="144">
        <f t="shared" si="12"/>
        <v>7866</v>
      </c>
      <c r="U50" s="144">
        <f t="shared" si="13"/>
        <v>8259.3000000000011</v>
      </c>
      <c r="V50" s="144">
        <f t="shared" si="14"/>
        <v>8652.6</v>
      </c>
      <c r="W50" s="144">
        <f t="shared" si="15"/>
        <v>9045.9</v>
      </c>
      <c r="X50" s="144">
        <f t="shared" si="16"/>
        <v>9439.1999999999989</v>
      </c>
      <c r="Y50" s="145">
        <f>J50*2.5</f>
        <v>9832.5</v>
      </c>
      <c r="Z50" s="268" t="s">
        <v>334</v>
      </c>
      <c r="AA50" s="269" t="s">
        <v>335</v>
      </c>
    </row>
    <row r="51" spans="1:27" ht="15.75">
      <c r="A51" s="663"/>
      <c r="B51" s="467" t="s">
        <v>132</v>
      </c>
      <c r="C51" s="144">
        <f t="shared" si="0"/>
        <v>1179.8999999999999</v>
      </c>
      <c r="D51" s="144">
        <f t="shared" si="1"/>
        <v>1573.2</v>
      </c>
      <c r="E51" s="144">
        <f t="shared" si="2"/>
        <v>1966.5</v>
      </c>
      <c r="F51" s="144">
        <f t="shared" si="3"/>
        <v>2359.7999999999997</v>
      </c>
      <c r="G51" s="144">
        <f t="shared" si="4"/>
        <v>2753.1</v>
      </c>
      <c r="H51" s="144">
        <f t="shared" si="18"/>
        <v>3146.4</v>
      </c>
      <c r="I51" s="494">
        <f t="shared" si="5"/>
        <v>3539.7000000000003</v>
      </c>
      <c r="J51" s="30">
        <v>3933</v>
      </c>
      <c r="K51" s="204">
        <f t="shared" si="6"/>
        <v>4326.3</v>
      </c>
      <c r="L51" s="144">
        <f t="shared" si="7"/>
        <v>4719.5999999999995</v>
      </c>
      <c r="M51" s="144">
        <f t="shared" si="8"/>
        <v>5112.9000000000005</v>
      </c>
      <c r="N51" s="144">
        <f t="shared" si="9"/>
        <v>5506.2</v>
      </c>
      <c r="O51" s="144">
        <f t="shared" si="10"/>
        <v>5899.5</v>
      </c>
      <c r="P51" s="144">
        <f t="shared" si="22"/>
        <v>6292.8</v>
      </c>
      <c r="Q51" s="144">
        <f t="shared" si="23"/>
        <v>6686.0999999999995</v>
      </c>
      <c r="R51" s="144">
        <f t="shared" si="24"/>
        <v>7079.4000000000005</v>
      </c>
      <c r="S51" s="144">
        <f t="shared" si="11"/>
        <v>7472.7</v>
      </c>
      <c r="T51" s="144">
        <f t="shared" si="12"/>
        <v>7866</v>
      </c>
      <c r="U51" s="144">
        <f t="shared" si="13"/>
        <v>8259.3000000000011</v>
      </c>
      <c r="V51" s="144">
        <f t="shared" si="14"/>
        <v>8652.6</v>
      </c>
      <c r="W51" s="144">
        <f t="shared" si="15"/>
        <v>9045.9</v>
      </c>
      <c r="X51" s="144">
        <f t="shared" si="16"/>
        <v>9439.1999999999989</v>
      </c>
      <c r="Y51" s="145">
        <f t="shared" si="17"/>
        <v>9832.5</v>
      </c>
      <c r="Z51" s="268" t="s">
        <v>331</v>
      </c>
      <c r="AA51" s="269" t="s">
        <v>332</v>
      </c>
    </row>
    <row r="52" spans="1:27" ht="15.75">
      <c r="A52" s="663"/>
      <c r="B52" s="467" t="s">
        <v>358</v>
      </c>
      <c r="C52" s="144">
        <f t="shared" si="0"/>
        <v>1179.8999999999999</v>
      </c>
      <c r="D52" s="144">
        <f t="shared" si="1"/>
        <v>1573.2</v>
      </c>
      <c r="E52" s="144">
        <f t="shared" si="2"/>
        <v>1966.5</v>
      </c>
      <c r="F52" s="144">
        <f t="shared" si="3"/>
        <v>2359.7999999999997</v>
      </c>
      <c r="G52" s="144">
        <f t="shared" si="4"/>
        <v>2753.1</v>
      </c>
      <c r="H52" s="144">
        <f t="shared" si="18"/>
        <v>3146.4</v>
      </c>
      <c r="I52" s="494">
        <f t="shared" si="5"/>
        <v>3539.7000000000003</v>
      </c>
      <c r="J52" s="30">
        <v>3933</v>
      </c>
      <c r="K52" s="204">
        <f t="shared" si="6"/>
        <v>4326.3</v>
      </c>
      <c r="L52" s="144">
        <f t="shared" si="7"/>
        <v>4719.5999999999995</v>
      </c>
      <c r="M52" s="144">
        <f t="shared" si="8"/>
        <v>5112.9000000000005</v>
      </c>
      <c r="N52" s="144">
        <f t="shared" si="9"/>
        <v>5506.2</v>
      </c>
      <c r="O52" s="144">
        <f t="shared" si="10"/>
        <v>5899.5</v>
      </c>
      <c r="P52" s="144">
        <f t="shared" si="22"/>
        <v>6292.8</v>
      </c>
      <c r="Q52" s="144">
        <f t="shared" si="23"/>
        <v>6686.0999999999995</v>
      </c>
      <c r="R52" s="144">
        <f t="shared" si="24"/>
        <v>7079.4000000000005</v>
      </c>
      <c r="S52" s="144">
        <f t="shared" si="11"/>
        <v>7472.7</v>
      </c>
      <c r="T52" s="144">
        <f t="shared" si="12"/>
        <v>7866</v>
      </c>
      <c r="U52" s="144">
        <f t="shared" si="13"/>
        <v>8259.3000000000011</v>
      </c>
      <c r="V52" s="144">
        <f t="shared" si="14"/>
        <v>8652.6</v>
      </c>
      <c r="W52" s="144">
        <f t="shared" si="15"/>
        <v>9045.9</v>
      </c>
      <c r="X52" s="144">
        <f t="shared" si="16"/>
        <v>9439.1999999999989</v>
      </c>
      <c r="Y52" s="145">
        <f t="shared" si="17"/>
        <v>9832.5</v>
      </c>
      <c r="Z52" s="268" t="s">
        <v>331</v>
      </c>
      <c r="AA52" s="269" t="s">
        <v>332</v>
      </c>
    </row>
    <row r="53" spans="1:27" ht="15.75">
      <c r="A53" s="663"/>
      <c r="B53" s="473" t="s">
        <v>359</v>
      </c>
      <c r="C53" s="144">
        <f t="shared" si="0"/>
        <v>1179.8999999999999</v>
      </c>
      <c r="D53" s="144">
        <f t="shared" si="1"/>
        <v>1573.2</v>
      </c>
      <c r="E53" s="144">
        <f t="shared" si="2"/>
        <v>1966.5</v>
      </c>
      <c r="F53" s="144">
        <f t="shared" si="3"/>
        <v>2359.7999999999997</v>
      </c>
      <c r="G53" s="144">
        <f t="shared" si="4"/>
        <v>2753.1</v>
      </c>
      <c r="H53" s="144">
        <f t="shared" si="18"/>
        <v>3146.4</v>
      </c>
      <c r="I53" s="494">
        <f t="shared" si="5"/>
        <v>3539.7000000000003</v>
      </c>
      <c r="J53" s="30">
        <v>3933</v>
      </c>
      <c r="K53" s="204">
        <f t="shared" si="6"/>
        <v>4326.3</v>
      </c>
      <c r="L53" s="144">
        <f t="shared" si="7"/>
        <v>4719.5999999999995</v>
      </c>
      <c r="M53" s="144">
        <f t="shared" si="8"/>
        <v>5112.9000000000005</v>
      </c>
      <c r="N53" s="144">
        <f t="shared" si="9"/>
        <v>5506.2</v>
      </c>
      <c r="O53" s="144">
        <f t="shared" si="10"/>
        <v>5899.5</v>
      </c>
      <c r="P53" s="144">
        <f t="shared" si="22"/>
        <v>6292.8</v>
      </c>
      <c r="Q53" s="144">
        <f t="shared" si="23"/>
        <v>6686.0999999999995</v>
      </c>
      <c r="R53" s="144">
        <f t="shared" si="24"/>
        <v>7079.4000000000005</v>
      </c>
      <c r="S53" s="144">
        <f t="shared" si="11"/>
        <v>7472.7</v>
      </c>
      <c r="T53" s="144">
        <f t="shared" si="12"/>
        <v>7866</v>
      </c>
      <c r="U53" s="144">
        <f t="shared" si="13"/>
        <v>8259.3000000000011</v>
      </c>
      <c r="V53" s="144">
        <f t="shared" si="14"/>
        <v>8652.6</v>
      </c>
      <c r="W53" s="144">
        <f t="shared" si="15"/>
        <v>9045.9</v>
      </c>
      <c r="X53" s="144">
        <f t="shared" si="16"/>
        <v>9439.1999999999989</v>
      </c>
      <c r="Y53" s="145">
        <f t="shared" si="17"/>
        <v>9832.5</v>
      </c>
      <c r="Z53" s="268" t="s">
        <v>331</v>
      </c>
      <c r="AA53" s="269" t="s">
        <v>332</v>
      </c>
    </row>
    <row r="54" spans="1:27">
      <c r="A54" s="663"/>
      <c r="B54" s="670" t="s">
        <v>377</v>
      </c>
      <c r="C54" s="571">
        <f t="shared" si="0"/>
        <v>1179.8999999999999</v>
      </c>
      <c r="D54" s="571">
        <f t="shared" si="1"/>
        <v>1573.2</v>
      </c>
      <c r="E54" s="571">
        <f t="shared" si="2"/>
        <v>1966.5</v>
      </c>
      <c r="F54" s="571">
        <f t="shared" si="3"/>
        <v>2359.7999999999997</v>
      </c>
      <c r="G54" s="571">
        <f t="shared" si="4"/>
        <v>2753.1</v>
      </c>
      <c r="H54" s="571">
        <f t="shared" si="18"/>
        <v>3146.4</v>
      </c>
      <c r="I54" s="668">
        <f t="shared" si="5"/>
        <v>3539.7000000000003</v>
      </c>
      <c r="J54" s="30">
        <v>3933</v>
      </c>
      <c r="K54" s="669">
        <f t="shared" si="6"/>
        <v>4326.3</v>
      </c>
      <c r="L54" s="571">
        <f t="shared" si="7"/>
        <v>4719.5999999999995</v>
      </c>
      <c r="M54" s="571">
        <f t="shared" si="8"/>
        <v>5112.9000000000005</v>
      </c>
      <c r="N54" s="571">
        <f t="shared" si="9"/>
        <v>5506.2</v>
      </c>
      <c r="O54" s="571">
        <f t="shared" si="10"/>
        <v>5899.5</v>
      </c>
      <c r="P54" s="571">
        <f t="shared" si="22"/>
        <v>6292.8</v>
      </c>
      <c r="Q54" s="571">
        <f t="shared" si="23"/>
        <v>6686.0999999999995</v>
      </c>
      <c r="R54" s="571">
        <f t="shared" si="24"/>
        <v>7079.4000000000005</v>
      </c>
      <c r="S54" s="571">
        <f t="shared" si="11"/>
        <v>7472.7</v>
      </c>
      <c r="T54" s="571">
        <f t="shared" si="12"/>
        <v>7866</v>
      </c>
      <c r="U54" s="571">
        <f t="shared" si="13"/>
        <v>8259.3000000000011</v>
      </c>
      <c r="V54" s="571">
        <f t="shared" si="14"/>
        <v>8652.6</v>
      </c>
      <c r="W54" s="571">
        <f t="shared" si="15"/>
        <v>9045.9</v>
      </c>
      <c r="X54" s="571">
        <f t="shared" si="16"/>
        <v>9439.1999999999989</v>
      </c>
      <c r="Y54" s="668">
        <f t="shared" si="17"/>
        <v>9832.5</v>
      </c>
      <c r="Z54" s="582" t="s">
        <v>331</v>
      </c>
      <c r="AA54" s="602" t="s">
        <v>332</v>
      </c>
    </row>
    <row r="55" spans="1:27">
      <c r="A55" s="663"/>
      <c r="B55" s="671"/>
      <c r="C55" s="571"/>
      <c r="D55" s="571"/>
      <c r="E55" s="571"/>
      <c r="F55" s="571"/>
      <c r="G55" s="571"/>
      <c r="H55" s="571"/>
      <c r="I55" s="668"/>
      <c r="J55" s="30">
        <v>-200</v>
      </c>
      <c r="K55" s="669"/>
      <c r="L55" s="571"/>
      <c r="M55" s="571"/>
      <c r="N55" s="571"/>
      <c r="O55" s="571"/>
      <c r="P55" s="571"/>
      <c r="Q55" s="571"/>
      <c r="R55" s="571"/>
      <c r="S55" s="571"/>
      <c r="T55" s="571"/>
      <c r="U55" s="571"/>
      <c r="V55" s="571"/>
      <c r="W55" s="571"/>
      <c r="X55" s="571"/>
      <c r="Y55" s="668"/>
      <c r="Z55" s="572"/>
      <c r="AA55" s="603"/>
    </row>
    <row r="56" spans="1:27" ht="15.75">
      <c r="A56" s="663"/>
      <c r="B56" s="472" t="s">
        <v>360</v>
      </c>
      <c r="C56" s="144">
        <f t="shared" ref="C56" si="25">J56*0.3</f>
        <v>1179.8999999999999</v>
      </c>
      <c r="D56" s="144">
        <f t="shared" ref="D56" si="26">J56*0.4</f>
        <v>1573.2</v>
      </c>
      <c r="E56" s="144">
        <f t="shared" ref="E56" si="27">J56*0.5</f>
        <v>1966.5</v>
      </c>
      <c r="F56" s="144">
        <f t="shared" ref="F56" si="28">J56*0.6</f>
        <v>2359.7999999999997</v>
      </c>
      <c r="G56" s="144">
        <f t="shared" ref="G56" si="29">J56*0.7</f>
        <v>2753.1</v>
      </c>
      <c r="H56" s="144">
        <f t="shared" ref="H56" si="30">J56*0.8</f>
        <v>3146.4</v>
      </c>
      <c r="I56" s="494">
        <f t="shared" ref="I56" si="31">J56*0.9</f>
        <v>3539.7000000000003</v>
      </c>
      <c r="J56" s="30">
        <v>3933</v>
      </c>
      <c r="K56" s="204">
        <f t="shared" ref="K56" si="32">J56*1.1</f>
        <v>4326.3</v>
      </c>
      <c r="L56" s="144">
        <f t="shared" ref="L56" si="33">J56*1.2</f>
        <v>4719.5999999999995</v>
      </c>
      <c r="M56" s="144">
        <f t="shared" ref="M56" si="34">J56*1.3</f>
        <v>5112.9000000000005</v>
      </c>
      <c r="N56" s="144">
        <f t="shared" ref="N56" si="35">J56*1.4</f>
        <v>5506.2</v>
      </c>
      <c r="O56" s="144">
        <f t="shared" ref="O56" si="36">J56*1.5</f>
        <v>5899.5</v>
      </c>
      <c r="P56" s="144">
        <f>J56*1.6</f>
        <v>6292.8</v>
      </c>
      <c r="Q56" s="144">
        <f>J56*1.7</f>
        <v>6686.0999999999995</v>
      </c>
      <c r="R56" s="144">
        <f>J56*1.8</f>
        <v>7079.4000000000005</v>
      </c>
      <c r="S56" s="144">
        <f>J56*1.9</f>
        <v>7472.7</v>
      </c>
      <c r="T56" s="144">
        <f>J56*2</f>
        <v>7866</v>
      </c>
      <c r="U56" s="144">
        <f>J56*2.1</f>
        <v>8259.3000000000011</v>
      </c>
      <c r="V56" s="144">
        <f>J56*2.2</f>
        <v>8652.6</v>
      </c>
      <c r="W56" s="144">
        <f>J56*2.3</f>
        <v>9045.9</v>
      </c>
      <c r="X56" s="144">
        <f>J56*2.4</f>
        <v>9439.1999999999989</v>
      </c>
      <c r="Y56" s="145">
        <f>J56*2.5</f>
        <v>9832.5</v>
      </c>
      <c r="Z56" s="272" t="s">
        <v>336</v>
      </c>
      <c r="AA56" s="273" t="s">
        <v>337</v>
      </c>
    </row>
    <row r="57" spans="1:27" ht="16.5" thickBot="1">
      <c r="A57" s="664"/>
      <c r="B57" s="468" t="s">
        <v>361</v>
      </c>
      <c r="C57" s="144">
        <f t="shared" si="0"/>
        <v>1179.8999999999999</v>
      </c>
      <c r="D57" s="144">
        <f t="shared" si="1"/>
        <v>1573.2</v>
      </c>
      <c r="E57" s="144">
        <f t="shared" si="2"/>
        <v>1966.5</v>
      </c>
      <c r="F57" s="144">
        <f t="shared" si="3"/>
        <v>2359.7999999999997</v>
      </c>
      <c r="G57" s="144">
        <f t="shared" si="4"/>
        <v>2753.1</v>
      </c>
      <c r="H57" s="144">
        <f t="shared" si="18"/>
        <v>3146.4</v>
      </c>
      <c r="I57" s="494">
        <f t="shared" si="5"/>
        <v>3539.7000000000003</v>
      </c>
      <c r="J57" s="30">
        <v>3933</v>
      </c>
      <c r="K57" s="204">
        <f t="shared" si="6"/>
        <v>4326.3</v>
      </c>
      <c r="L57" s="144">
        <f t="shared" si="7"/>
        <v>4719.5999999999995</v>
      </c>
      <c r="M57" s="144">
        <f t="shared" si="8"/>
        <v>5112.9000000000005</v>
      </c>
      <c r="N57" s="144">
        <f t="shared" si="9"/>
        <v>5506.2</v>
      </c>
      <c r="O57" s="144">
        <f t="shared" si="10"/>
        <v>5899.5</v>
      </c>
      <c r="P57" s="144">
        <f>J57*1.6</f>
        <v>6292.8</v>
      </c>
      <c r="Q57" s="144">
        <f>J57*1.7</f>
        <v>6686.0999999999995</v>
      </c>
      <c r="R57" s="144">
        <f>J57*1.8</f>
        <v>7079.4000000000005</v>
      </c>
      <c r="S57" s="144">
        <f>J57*1.9</f>
        <v>7472.7</v>
      </c>
      <c r="T57" s="144">
        <f>J57*2</f>
        <v>7866</v>
      </c>
      <c r="U57" s="144">
        <f>J57*2.1</f>
        <v>8259.3000000000011</v>
      </c>
      <c r="V57" s="144">
        <f>J57*2.2</f>
        <v>8652.6</v>
      </c>
      <c r="W57" s="144">
        <f>J57*2.3</f>
        <v>9045.9</v>
      </c>
      <c r="X57" s="144">
        <f>J57*2.4</f>
        <v>9439.1999999999989</v>
      </c>
      <c r="Y57" s="145">
        <f>J57*2.5</f>
        <v>9832.5</v>
      </c>
      <c r="Z57" s="270" t="s">
        <v>362</v>
      </c>
      <c r="AA57" s="271" t="s">
        <v>332</v>
      </c>
    </row>
    <row r="58" spans="1:27" ht="15.75" thickBot="1">
      <c r="A58" s="672"/>
      <c r="B58" s="673"/>
      <c r="C58" s="673"/>
      <c r="D58" s="673"/>
      <c r="E58" s="673"/>
      <c r="F58" s="673"/>
      <c r="G58" s="673"/>
      <c r="H58" s="673"/>
      <c r="I58" s="673"/>
      <c r="J58" s="673"/>
      <c r="K58" s="673"/>
      <c r="L58" s="673"/>
      <c r="M58" s="673"/>
      <c r="N58" s="673"/>
      <c r="O58" s="673"/>
      <c r="P58" s="673"/>
      <c r="Q58" s="673"/>
      <c r="R58" s="673"/>
      <c r="S58" s="673"/>
      <c r="T58" s="673"/>
      <c r="U58" s="673"/>
      <c r="V58" s="673"/>
      <c r="W58" s="673"/>
      <c r="X58" s="673"/>
      <c r="Y58" s="673"/>
      <c r="Z58" s="673"/>
      <c r="AA58" s="674"/>
    </row>
    <row r="59" spans="1:27" ht="43.5" customHeight="1" thickBot="1">
      <c r="A59" s="230"/>
      <c r="B59" s="675" t="s">
        <v>0</v>
      </c>
      <c r="C59" s="624" t="s">
        <v>1</v>
      </c>
      <c r="D59" s="624"/>
      <c r="E59" s="624"/>
      <c r="F59" s="624"/>
      <c r="G59" s="624"/>
      <c r="H59" s="624"/>
      <c r="I59" s="624"/>
      <c r="J59" s="624"/>
      <c r="K59" s="624"/>
      <c r="L59" s="624"/>
      <c r="M59" s="624"/>
      <c r="N59" s="624"/>
      <c r="O59" s="624"/>
      <c r="P59" s="624"/>
      <c r="Q59" s="624"/>
      <c r="R59" s="624"/>
      <c r="S59" s="624"/>
      <c r="T59" s="624"/>
      <c r="U59" s="624"/>
      <c r="V59" s="624"/>
      <c r="W59" s="624"/>
      <c r="X59" s="624"/>
      <c r="Y59" s="625"/>
      <c r="Z59" s="626" t="s">
        <v>328</v>
      </c>
      <c r="AA59" s="627"/>
    </row>
    <row r="60" spans="1:27" ht="26.25" thickBot="1">
      <c r="A60" s="230"/>
      <c r="B60" s="676"/>
      <c r="C60" s="258">
        <v>0.3</v>
      </c>
      <c r="D60" s="175">
        <v>0.4</v>
      </c>
      <c r="E60" s="175">
        <v>0.5</v>
      </c>
      <c r="F60" s="175">
        <v>0.6</v>
      </c>
      <c r="G60" s="175">
        <v>0.7</v>
      </c>
      <c r="H60" s="175">
        <v>0.8</v>
      </c>
      <c r="I60" s="175">
        <v>0.9</v>
      </c>
      <c r="J60" s="207">
        <v>1</v>
      </c>
      <c r="K60" s="175">
        <v>1.1000000000000001</v>
      </c>
      <c r="L60" s="175">
        <v>1.2</v>
      </c>
      <c r="M60" s="175">
        <v>1.3</v>
      </c>
      <c r="N60" s="175">
        <v>1.4</v>
      </c>
      <c r="O60" s="175">
        <v>1.5</v>
      </c>
      <c r="P60" s="175">
        <v>1.6</v>
      </c>
      <c r="Q60" s="175">
        <v>1.7</v>
      </c>
      <c r="R60" s="175">
        <v>1.8</v>
      </c>
      <c r="S60" s="175">
        <v>1.9</v>
      </c>
      <c r="T60" s="175">
        <v>2</v>
      </c>
      <c r="U60" s="175">
        <v>2.1</v>
      </c>
      <c r="V60" s="175">
        <v>2.2000000000000002</v>
      </c>
      <c r="W60" s="175">
        <v>2.2999999999999998</v>
      </c>
      <c r="X60" s="175">
        <v>2.4</v>
      </c>
      <c r="Y60" s="176">
        <v>2.5</v>
      </c>
      <c r="Z60" s="259" t="s">
        <v>284</v>
      </c>
      <c r="AA60" s="260" t="s">
        <v>329</v>
      </c>
    </row>
    <row r="61" spans="1:27" ht="15.75">
      <c r="A61" s="659">
        <v>5</v>
      </c>
      <c r="B61" s="466" t="s">
        <v>135</v>
      </c>
      <c r="C61" s="139">
        <f t="shared" si="0"/>
        <v>1270.2</v>
      </c>
      <c r="D61" s="139">
        <f t="shared" si="1"/>
        <v>1693.6000000000001</v>
      </c>
      <c r="E61" s="139">
        <f t="shared" si="2"/>
        <v>2117</v>
      </c>
      <c r="F61" s="139">
        <f t="shared" si="3"/>
        <v>2540.4</v>
      </c>
      <c r="G61" s="139">
        <f t="shared" si="4"/>
        <v>2963.7999999999997</v>
      </c>
      <c r="H61" s="139">
        <f t="shared" si="18"/>
        <v>3387.2000000000003</v>
      </c>
      <c r="I61" s="139">
        <f t="shared" si="5"/>
        <v>3810.6</v>
      </c>
      <c r="J61" s="30">
        <v>4234</v>
      </c>
      <c r="K61" s="139">
        <f t="shared" si="6"/>
        <v>4657.4000000000005</v>
      </c>
      <c r="L61" s="139">
        <f t="shared" si="7"/>
        <v>5080.8</v>
      </c>
      <c r="M61" s="139">
        <f t="shared" si="8"/>
        <v>5504.2</v>
      </c>
      <c r="N61" s="139">
        <f t="shared" si="9"/>
        <v>5927.5999999999995</v>
      </c>
      <c r="O61" s="139">
        <f t="shared" si="10"/>
        <v>6351</v>
      </c>
      <c r="P61" s="139">
        <f t="shared" ref="P61:P90" si="37">J61*1.6</f>
        <v>6774.4000000000005</v>
      </c>
      <c r="Q61" s="139">
        <f t="shared" ref="Q61:Q90" si="38">J61*1.7</f>
        <v>7197.8</v>
      </c>
      <c r="R61" s="139">
        <f t="shared" ref="R61:R90" si="39">J61*1.8</f>
        <v>7621.2</v>
      </c>
      <c r="S61" s="139">
        <f t="shared" ref="S61:S90" si="40">J61*1.9</f>
        <v>8044.5999999999995</v>
      </c>
      <c r="T61" s="139">
        <f t="shared" ref="T61:T90" si="41">J61*2</f>
        <v>8468</v>
      </c>
      <c r="U61" s="139">
        <f t="shared" ref="U61:U90" si="42">J61*2.1</f>
        <v>8891.4</v>
      </c>
      <c r="V61" s="139">
        <f t="shared" ref="V61:V90" si="43">J61*2.2</f>
        <v>9314.8000000000011</v>
      </c>
      <c r="W61" s="139">
        <f t="shared" ref="W61:W90" si="44">J61*2.3</f>
        <v>9738.1999999999989</v>
      </c>
      <c r="X61" s="139">
        <f t="shared" ref="X61:X90" si="45">J61*2.4</f>
        <v>10161.6</v>
      </c>
      <c r="Y61" s="140">
        <f t="shared" ref="Y61:Y89" si="46">J61*2.5</f>
        <v>10585</v>
      </c>
      <c r="Z61" s="266" t="s">
        <v>331</v>
      </c>
      <c r="AA61" s="267" t="s">
        <v>332</v>
      </c>
    </row>
    <row r="62" spans="1:27" ht="15.75">
      <c r="A62" s="660"/>
      <c r="B62" s="467" t="s">
        <v>158</v>
      </c>
      <c r="C62" s="144">
        <f t="shared" si="0"/>
        <v>1270.2</v>
      </c>
      <c r="D62" s="144">
        <f t="shared" si="1"/>
        <v>1693.6000000000001</v>
      </c>
      <c r="E62" s="144">
        <f t="shared" si="2"/>
        <v>2117</v>
      </c>
      <c r="F62" s="144">
        <f t="shared" si="3"/>
        <v>2540.4</v>
      </c>
      <c r="G62" s="144">
        <f t="shared" si="4"/>
        <v>2963.7999999999997</v>
      </c>
      <c r="H62" s="144">
        <f t="shared" si="18"/>
        <v>3387.2000000000003</v>
      </c>
      <c r="I62" s="144">
        <f t="shared" si="5"/>
        <v>3810.6</v>
      </c>
      <c r="J62" s="30">
        <v>4234</v>
      </c>
      <c r="K62" s="144">
        <f t="shared" si="6"/>
        <v>4657.4000000000005</v>
      </c>
      <c r="L62" s="144">
        <f t="shared" si="7"/>
        <v>5080.8</v>
      </c>
      <c r="M62" s="144">
        <f t="shared" si="8"/>
        <v>5504.2</v>
      </c>
      <c r="N62" s="144">
        <f t="shared" si="9"/>
        <v>5927.5999999999995</v>
      </c>
      <c r="O62" s="144">
        <f t="shared" si="10"/>
        <v>6351</v>
      </c>
      <c r="P62" s="144">
        <f t="shared" si="37"/>
        <v>6774.4000000000005</v>
      </c>
      <c r="Q62" s="144">
        <f t="shared" si="38"/>
        <v>7197.8</v>
      </c>
      <c r="R62" s="144">
        <f t="shared" si="39"/>
        <v>7621.2</v>
      </c>
      <c r="S62" s="144">
        <f t="shared" si="40"/>
        <v>8044.5999999999995</v>
      </c>
      <c r="T62" s="144">
        <f t="shared" si="41"/>
        <v>8468</v>
      </c>
      <c r="U62" s="144">
        <f t="shared" si="42"/>
        <v>8891.4</v>
      </c>
      <c r="V62" s="144">
        <f t="shared" si="43"/>
        <v>9314.8000000000011</v>
      </c>
      <c r="W62" s="144">
        <f t="shared" si="44"/>
        <v>9738.1999999999989</v>
      </c>
      <c r="X62" s="144">
        <f t="shared" si="45"/>
        <v>10161.6</v>
      </c>
      <c r="Y62" s="145">
        <f t="shared" si="46"/>
        <v>10585</v>
      </c>
      <c r="Z62" s="268" t="s">
        <v>331</v>
      </c>
      <c r="AA62" s="269" t="s">
        <v>332</v>
      </c>
    </row>
    <row r="63" spans="1:27" ht="31.5">
      <c r="A63" s="660"/>
      <c r="B63" s="467" t="s">
        <v>159</v>
      </c>
      <c r="C63" s="144">
        <f t="shared" si="0"/>
        <v>1270.2</v>
      </c>
      <c r="D63" s="144">
        <f t="shared" si="1"/>
        <v>1693.6000000000001</v>
      </c>
      <c r="E63" s="144">
        <f t="shared" si="2"/>
        <v>2117</v>
      </c>
      <c r="F63" s="144">
        <f t="shared" si="3"/>
        <v>2540.4</v>
      </c>
      <c r="G63" s="144">
        <f t="shared" si="4"/>
        <v>2963.7999999999997</v>
      </c>
      <c r="H63" s="144">
        <f t="shared" si="18"/>
        <v>3387.2000000000003</v>
      </c>
      <c r="I63" s="144">
        <f t="shared" si="5"/>
        <v>3810.6</v>
      </c>
      <c r="J63" s="30">
        <v>4234</v>
      </c>
      <c r="K63" s="144">
        <f t="shared" si="6"/>
        <v>4657.4000000000005</v>
      </c>
      <c r="L63" s="144">
        <f t="shared" si="7"/>
        <v>5080.8</v>
      </c>
      <c r="M63" s="144">
        <f t="shared" si="8"/>
        <v>5504.2</v>
      </c>
      <c r="N63" s="144">
        <f t="shared" si="9"/>
        <v>5927.5999999999995</v>
      </c>
      <c r="O63" s="144">
        <f t="shared" si="10"/>
        <v>6351</v>
      </c>
      <c r="P63" s="144">
        <f t="shared" si="37"/>
        <v>6774.4000000000005</v>
      </c>
      <c r="Q63" s="144">
        <f t="shared" si="38"/>
        <v>7197.8</v>
      </c>
      <c r="R63" s="144">
        <f t="shared" si="39"/>
        <v>7621.2</v>
      </c>
      <c r="S63" s="144">
        <f t="shared" si="40"/>
        <v>8044.5999999999995</v>
      </c>
      <c r="T63" s="144">
        <f t="shared" si="41"/>
        <v>8468</v>
      </c>
      <c r="U63" s="144">
        <f t="shared" si="42"/>
        <v>8891.4</v>
      </c>
      <c r="V63" s="144">
        <f t="shared" si="43"/>
        <v>9314.8000000000011</v>
      </c>
      <c r="W63" s="144">
        <f t="shared" si="44"/>
        <v>9738.1999999999989</v>
      </c>
      <c r="X63" s="144">
        <f t="shared" si="45"/>
        <v>10161.6</v>
      </c>
      <c r="Y63" s="145">
        <f t="shared" si="46"/>
        <v>10585</v>
      </c>
      <c r="Z63" s="268" t="s">
        <v>290</v>
      </c>
      <c r="AA63" s="269" t="s">
        <v>356</v>
      </c>
    </row>
    <row r="64" spans="1:27" ht="15.75">
      <c r="A64" s="660"/>
      <c r="B64" s="467" t="s">
        <v>138</v>
      </c>
      <c r="C64" s="144">
        <f t="shared" si="0"/>
        <v>1270.2</v>
      </c>
      <c r="D64" s="144">
        <f t="shared" si="1"/>
        <v>1693.6000000000001</v>
      </c>
      <c r="E64" s="144">
        <f t="shared" si="2"/>
        <v>2117</v>
      </c>
      <c r="F64" s="144">
        <f t="shared" si="3"/>
        <v>2540.4</v>
      </c>
      <c r="G64" s="144">
        <f t="shared" si="4"/>
        <v>2963.7999999999997</v>
      </c>
      <c r="H64" s="144">
        <f t="shared" si="18"/>
        <v>3387.2000000000003</v>
      </c>
      <c r="I64" s="144">
        <f t="shared" si="5"/>
        <v>3810.6</v>
      </c>
      <c r="J64" s="30">
        <v>4234</v>
      </c>
      <c r="K64" s="144">
        <f t="shared" si="6"/>
        <v>4657.4000000000005</v>
      </c>
      <c r="L64" s="144">
        <f t="shared" si="7"/>
        <v>5080.8</v>
      </c>
      <c r="M64" s="144">
        <f t="shared" si="8"/>
        <v>5504.2</v>
      </c>
      <c r="N64" s="144">
        <f t="shared" si="9"/>
        <v>5927.5999999999995</v>
      </c>
      <c r="O64" s="144">
        <f t="shared" si="10"/>
        <v>6351</v>
      </c>
      <c r="P64" s="144">
        <f t="shared" si="37"/>
        <v>6774.4000000000005</v>
      </c>
      <c r="Q64" s="144">
        <f t="shared" si="38"/>
        <v>7197.8</v>
      </c>
      <c r="R64" s="144">
        <f t="shared" si="39"/>
        <v>7621.2</v>
      </c>
      <c r="S64" s="144">
        <f t="shared" si="40"/>
        <v>8044.5999999999995</v>
      </c>
      <c r="T64" s="144">
        <f t="shared" si="41"/>
        <v>8468</v>
      </c>
      <c r="U64" s="144">
        <f t="shared" si="42"/>
        <v>8891.4</v>
      </c>
      <c r="V64" s="144">
        <f t="shared" si="43"/>
        <v>9314.8000000000011</v>
      </c>
      <c r="W64" s="144">
        <f t="shared" si="44"/>
        <v>9738.1999999999989</v>
      </c>
      <c r="X64" s="144">
        <f t="shared" si="45"/>
        <v>10161.6</v>
      </c>
      <c r="Y64" s="145">
        <f t="shared" si="46"/>
        <v>10585</v>
      </c>
      <c r="Z64" s="268" t="s">
        <v>364</v>
      </c>
      <c r="AA64" s="269" t="s">
        <v>365</v>
      </c>
    </row>
    <row r="65" spans="1:27" ht="15.75">
      <c r="A65" s="660"/>
      <c r="B65" s="467" t="s">
        <v>139</v>
      </c>
      <c r="C65" s="144">
        <f t="shared" si="0"/>
        <v>1270.2</v>
      </c>
      <c r="D65" s="144">
        <f t="shared" si="1"/>
        <v>1693.6000000000001</v>
      </c>
      <c r="E65" s="144">
        <f t="shared" si="2"/>
        <v>2117</v>
      </c>
      <c r="F65" s="144">
        <f t="shared" si="3"/>
        <v>2540.4</v>
      </c>
      <c r="G65" s="144">
        <f t="shared" si="4"/>
        <v>2963.7999999999997</v>
      </c>
      <c r="H65" s="144">
        <f t="shared" si="18"/>
        <v>3387.2000000000003</v>
      </c>
      <c r="I65" s="144">
        <f t="shared" si="5"/>
        <v>3810.6</v>
      </c>
      <c r="J65" s="30">
        <v>4234</v>
      </c>
      <c r="K65" s="144">
        <f t="shared" si="6"/>
        <v>4657.4000000000005</v>
      </c>
      <c r="L65" s="144">
        <f t="shared" si="7"/>
        <v>5080.8</v>
      </c>
      <c r="M65" s="144">
        <f t="shared" si="8"/>
        <v>5504.2</v>
      </c>
      <c r="N65" s="144">
        <f t="shared" si="9"/>
        <v>5927.5999999999995</v>
      </c>
      <c r="O65" s="144">
        <f t="shared" si="10"/>
        <v>6351</v>
      </c>
      <c r="P65" s="144">
        <f t="shared" si="37"/>
        <v>6774.4000000000005</v>
      </c>
      <c r="Q65" s="144">
        <f t="shared" si="38"/>
        <v>7197.8</v>
      </c>
      <c r="R65" s="144">
        <f t="shared" si="39"/>
        <v>7621.2</v>
      </c>
      <c r="S65" s="144">
        <f t="shared" si="40"/>
        <v>8044.5999999999995</v>
      </c>
      <c r="T65" s="144">
        <f t="shared" si="41"/>
        <v>8468</v>
      </c>
      <c r="U65" s="144">
        <f t="shared" si="42"/>
        <v>8891.4</v>
      </c>
      <c r="V65" s="144">
        <f t="shared" si="43"/>
        <v>9314.8000000000011</v>
      </c>
      <c r="W65" s="144">
        <f t="shared" si="44"/>
        <v>9738.1999999999989</v>
      </c>
      <c r="X65" s="144">
        <f t="shared" si="45"/>
        <v>10161.6</v>
      </c>
      <c r="Y65" s="145">
        <f t="shared" si="46"/>
        <v>10585</v>
      </c>
      <c r="Z65" s="268" t="s">
        <v>331</v>
      </c>
      <c r="AA65" s="269" t="s">
        <v>332</v>
      </c>
    </row>
    <row r="66" spans="1:27" ht="15.75">
      <c r="A66" s="660"/>
      <c r="B66" s="467" t="s">
        <v>160</v>
      </c>
      <c r="C66" s="144">
        <f t="shared" si="0"/>
        <v>1270.2</v>
      </c>
      <c r="D66" s="144">
        <f t="shared" si="1"/>
        <v>1693.6000000000001</v>
      </c>
      <c r="E66" s="144">
        <f t="shared" si="2"/>
        <v>2117</v>
      </c>
      <c r="F66" s="144">
        <f t="shared" si="3"/>
        <v>2540.4</v>
      </c>
      <c r="G66" s="144">
        <f t="shared" si="4"/>
        <v>2963.7999999999997</v>
      </c>
      <c r="H66" s="144">
        <f t="shared" si="18"/>
        <v>3387.2000000000003</v>
      </c>
      <c r="I66" s="144">
        <f t="shared" si="5"/>
        <v>3810.6</v>
      </c>
      <c r="J66" s="30">
        <v>4234</v>
      </c>
      <c r="K66" s="144">
        <f t="shared" si="6"/>
        <v>4657.4000000000005</v>
      </c>
      <c r="L66" s="144">
        <f t="shared" si="7"/>
        <v>5080.8</v>
      </c>
      <c r="M66" s="144">
        <f t="shared" si="8"/>
        <v>5504.2</v>
      </c>
      <c r="N66" s="144">
        <f t="shared" si="9"/>
        <v>5927.5999999999995</v>
      </c>
      <c r="O66" s="144">
        <f t="shared" si="10"/>
        <v>6351</v>
      </c>
      <c r="P66" s="144">
        <f t="shared" si="37"/>
        <v>6774.4000000000005</v>
      </c>
      <c r="Q66" s="144">
        <f t="shared" si="38"/>
        <v>7197.8</v>
      </c>
      <c r="R66" s="144">
        <f t="shared" si="39"/>
        <v>7621.2</v>
      </c>
      <c r="S66" s="144">
        <f t="shared" si="40"/>
        <v>8044.5999999999995</v>
      </c>
      <c r="T66" s="144">
        <f t="shared" si="41"/>
        <v>8468</v>
      </c>
      <c r="U66" s="144">
        <f t="shared" si="42"/>
        <v>8891.4</v>
      </c>
      <c r="V66" s="144">
        <f t="shared" si="43"/>
        <v>9314.8000000000011</v>
      </c>
      <c r="W66" s="144">
        <f t="shared" si="44"/>
        <v>9738.1999999999989</v>
      </c>
      <c r="X66" s="144">
        <f t="shared" si="45"/>
        <v>10161.6</v>
      </c>
      <c r="Y66" s="145">
        <f t="shared" si="46"/>
        <v>10585</v>
      </c>
      <c r="Z66" s="268" t="s">
        <v>336</v>
      </c>
      <c r="AA66" s="269" t="s">
        <v>337</v>
      </c>
    </row>
    <row r="67" spans="1:27" ht="15.75">
      <c r="A67" s="660"/>
      <c r="B67" s="467" t="s">
        <v>366</v>
      </c>
      <c r="C67" s="144">
        <f t="shared" si="0"/>
        <v>1270.2</v>
      </c>
      <c r="D67" s="144">
        <f t="shared" si="1"/>
        <v>1693.6000000000001</v>
      </c>
      <c r="E67" s="144">
        <f t="shared" si="2"/>
        <v>2117</v>
      </c>
      <c r="F67" s="144">
        <f t="shared" si="3"/>
        <v>2540.4</v>
      </c>
      <c r="G67" s="144">
        <f t="shared" si="4"/>
        <v>2963.7999999999997</v>
      </c>
      <c r="H67" s="144">
        <f t="shared" si="18"/>
        <v>3387.2000000000003</v>
      </c>
      <c r="I67" s="144">
        <f t="shared" si="5"/>
        <v>3810.6</v>
      </c>
      <c r="J67" s="30">
        <v>4234</v>
      </c>
      <c r="K67" s="144">
        <f t="shared" si="6"/>
        <v>4657.4000000000005</v>
      </c>
      <c r="L67" s="144">
        <f t="shared" si="7"/>
        <v>5080.8</v>
      </c>
      <c r="M67" s="144">
        <f t="shared" si="8"/>
        <v>5504.2</v>
      </c>
      <c r="N67" s="144">
        <f t="shared" si="9"/>
        <v>5927.5999999999995</v>
      </c>
      <c r="O67" s="144">
        <f t="shared" si="10"/>
        <v>6351</v>
      </c>
      <c r="P67" s="144">
        <f t="shared" si="37"/>
        <v>6774.4000000000005</v>
      </c>
      <c r="Q67" s="144">
        <f t="shared" si="38"/>
        <v>7197.8</v>
      </c>
      <c r="R67" s="144">
        <f t="shared" si="39"/>
        <v>7621.2</v>
      </c>
      <c r="S67" s="144">
        <f t="shared" si="40"/>
        <v>8044.5999999999995</v>
      </c>
      <c r="T67" s="144">
        <f t="shared" si="41"/>
        <v>8468</v>
      </c>
      <c r="U67" s="144">
        <f t="shared" si="42"/>
        <v>8891.4</v>
      </c>
      <c r="V67" s="144">
        <f t="shared" si="43"/>
        <v>9314.8000000000011</v>
      </c>
      <c r="W67" s="144">
        <f t="shared" si="44"/>
        <v>9738.1999999999989</v>
      </c>
      <c r="X67" s="144">
        <f t="shared" si="45"/>
        <v>10161.6</v>
      </c>
      <c r="Y67" s="145">
        <f t="shared" si="46"/>
        <v>10585</v>
      </c>
      <c r="Z67" s="268" t="s">
        <v>331</v>
      </c>
      <c r="AA67" s="269" t="s">
        <v>332</v>
      </c>
    </row>
    <row r="68" spans="1:27" ht="31.5">
      <c r="A68" s="660"/>
      <c r="B68" s="467" t="s">
        <v>161</v>
      </c>
      <c r="C68" s="144">
        <f t="shared" si="0"/>
        <v>1270.2</v>
      </c>
      <c r="D68" s="144">
        <f t="shared" si="1"/>
        <v>1693.6000000000001</v>
      </c>
      <c r="E68" s="144">
        <f t="shared" si="2"/>
        <v>2117</v>
      </c>
      <c r="F68" s="144">
        <f t="shared" si="3"/>
        <v>2540.4</v>
      </c>
      <c r="G68" s="144">
        <f t="shared" si="4"/>
        <v>2963.7999999999997</v>
      </c>
      <c r="H68" s="144">
        <f t="shared" si="18"/>
        <v>3387.2000000000003</v>
      </c>
      <c r="I68" s="144">
        <f t="shared" si="5"/>
        <v>3810.6</v>
      </c>
      <c r="J68" s="30">
        <v>4234</v>
      </c>
      <c r="K68" s="144">
        <f t="shared" si="6"/>
        <v>4657.4000000000005</v>
      </c>
      <c r="L68" s="144">
        <f t="shared" si="7"/>
        <v>5080.8</v>
      </c>
      <c r="M68" s="144">
        <f t="shared" si="8"/>
        <v>5504.2</v>
      </c>
      <c r="N68" s="144">
        <f t="shared" si="9"/>
        <v>5927.5999999999995</v>
      </c>
      <c r="O68" s="144">
        <f t="shared" si="10"/>
        <v>6351</v>
      </c>
      <c r="P68" s="144">
        <f t="shared" si="37"/>
        <v>6774.4000000000005</v>
      </c>
      <c r="Q68" s="144">
        <f t="shared" si="38"/>
        <v>7197.8</v>
      </c>
      <c r="R68" s="144">
        <f t="shared" si="39"/>
        <v>7621.2</v>
      </c>
      <c r="S68" s="144">
        <f t="shared" si="40"/>
        <v>8044.5999999999995</v>
      </c>
      <c r="T68" s="144">
        <f t="shared" si="41"/>
        <v>8468</v>
      </c>
      <c r="U68" s="144">
        <f t="shared" si="42"/>
        <v>8891.4</v>
      </c>
      <c r="V68" s="144">
        <f t="shared" si="43"/>
        <v>9314.8000000000011</v>
      </c>
      <c r="W68" s="144">
        <f t="shared" si="44"/>
        <v>9738.1999999999989</v>
      </c>
      <c r="X68" s="144">
        <f t="shared" si="45"/>
        <v>10161.6</v>
      </c>
      <c r="Y68" s="145">
        <f t="shared" si="46"/>
        <v>10585</v>
      </c>
      <c r="Z68" s="268" t="s">
        <v>364</v>
      </c>
      <c r="AA68" s="275" t="s">
        <v>65</v>
      </c>
    </row>
    <row r="69" spans="1:27" ht="15.75">
      <c r="A69" s="660"/>
      <c r="B69" s="467" t="s">
        <v>162</v>
      </c>
      <c r="C69" s="144">
        <f t="shared" si="0"/>
        <v>1270.2</v>
      </c>
      <c r="D69" s="144">
        <f t="shared" si="1"/>
        <v>1693.6000000000001</v>
      </c>
      <c r="E69" s="144">
        <f t="shared" si="2"/>
        <v>2117</v>
      </c>
      <c r="F69" s="144">
        <f t="shared" si="3"/>
        <v>2540.4</v>
      </c>
      <c r="G69" s="144">
        <f t="shared" si="4"/>
        <v>2963.7999999999997</v>
      </c>
      <c r="H69" s="144">
        <f t="shared" si="18"/>
        <v>3387.2000000000003</v>
      </c>
      <c r="I69" s="144">
        <f t="shared" si="5"/>
        <v>3810.6</v>
      </c>
      <c r="J69" s="30">
        <v>4234</v>
      </c>
      <c r="K69" s="144">
        <f t="shared" si="6"/>
        <v>4657.4000000000005</v>
      </c>
      <c r="L69" s="144">
        <f t="shared" si="7"/>
        <v>5080.8</v>
      </c>
      <c r="M69" s="144">
        <f t="shared" si="8"/>
        <v>5504.2</v>
      </c>
      <c r="N69" s="144">
        <f t="shared" si="9"/>
        <v>5927.5999999999995</v>
      </c>
      <c r="O69" s="144">
        <f t="shared" si="10"/>
        <v>6351</v>
      </c>
      <c r="P69" s="144">
        <f t="shared" si="37"/>
        <v>6774.4000000000005</v>
      </c>
      <c r="Q69" s="144">
        <f t="shared" si="38"/>
        <v>7197.8</v>
      </c>
      <c r="R69" s="144">
        <f t="shared" si="39"/>
        <v>7621.2</v>
      </c>
      <c r="S69" s="144">
        <f t="shared" si="40"/>
        <v>8044.5999999999995</v>
      </c>
      <c r="T69" s="144">
        <f t="shared" si="41"/>
        <v>8468</v>
      </c>
      <c r="U69" s="144">
        <f t="shared" si="42"/>
        <v>8891.4</v>
      </c>
      <c r="V69" s="144">
        <f t="shared" si="43"/>
        <v>9314.8000000000011</v>
      </c>
      <c r="W69" s="144">
        <f t="shared" si="44"/>
        <v>9738.1999999999989</v>
      </c>
      <c r="X69" s="144">
        <f t="shared" si="45"/>
        <v>10161.6</v>
      </c>
      <c r="Y69" s="145">
        <f t="shared" si="46"/>
        <v>10585</v>
      </c>
      <c r="Z69" s="268" t="s">
        <v>339</v>
      </c>
      <c r="AA69" s="269" t="s">
        <v>340</v>
      </c>
    </row>
    <row r="70" spans="1:27" ht="15.75">
      <c r="A70" s="660"/>
      <c r="B70" s="467" t="s">
        <v>310</v>
      </c>
      <c r="C70" s="144">
        <f t="shared" si="0"/>
        <v>1270.2</v>
      </c>
      <c r="D70" s="144">
        <f t="shared" si="1"/>
        <v>1693.6000000000001</v>
      </c>
      <c r="E70" s="144">
        <f t="shared" si="2"/>
        <v>2117</v>
      </c>
      <c r="F70" s="144">
        <f t="shared" si="3"/>
        <v>2540.4</v>
      </c>
      <c r="G70" s="144">
        <f t="shared" si="4"/>
        <v>2963.7999999999997</v>
      </c>
      <c r="H70" s="144">
        <f t="shared" si="18"/>
        <v>3387.2000000000003</v>
      </c>
      <c r="I70" s="144">
        <f t="shared" si="5"/>
        <v>3810.6</v>
      </c>
      <c r="J70" s="30">
        <v>4234</v>
      </c>
      <c r="K70" s="144">
        <f t="shared" si="6"/>
        <v>4657.4000000000005</v>
      </c>
      <c r="L70" s="144">
        <f t="shared" si="7"/>
        <v>5080.8</v>
      </c>
      <c r="M70" s="144">
        <f t="shared" si="8"/>
        <v>5504.2</v>
      </c>
      <c r="N70" s="144">
        <f t="shared" si="9"/>
        <v>5927.5999999999995</v>
      </c>
      <c r="O70" s="144">
        <f t="shared" si="10"/>
        <v>6351</v>
      </c>
      <c r="P70" s="144">
        <f t="shared" si="37"/>
        <v>6774.4000000000005</v>
      </c>
      <c r="Q70" s="144">
        <f t="shared" si="38"/>
        <v>7197.8</v>
      </c>
      <c r="R70" s="144">
        <f t="shared" si="39"/>
        <v>7621.2</v>
      </c>
      <c r="S70" s="144">
        <f t="shared" si="40"/>
        <v>8044.5999999999995</v>
      </c>
      <c r="T70" s="144">
        <f t="shared" si="41"/>
        <v>8468</v>
      </c>
      <c r="U70" s="144">
        <f t="shared" si="42"/>
        <v>8891.4</v>
      </c>
      <c r="V70" s="144">
        <f t="shared" si="43"/>
        <v>9314.8000000000011</v>
      </c>
      <c r="W70" s="144">
        <f t="shared" si="44"/>
        <v>9738.1999999999989</v>
      </c>
      <c r="X70" s="144">
        <f t="shared" si="45"/>
        <v>10161.6</v>
      </c>
      <c r="Y70" s="145">
        <f t="shared" si="46"/>
        <v>10585</v>
      </c>
      <c r="Z70" s="268" t="s">
        <v>342</v>
      </c>
      <c r="AA70" s="269" t="s">
        <v>343</v>
      </c>
    </row>
    <row r="71" spans="1:27" ht="31.5">
      <c r="A71" s="660"/>
      <c r="B71" s="467" t="s">
        <v>367</v>
      </c>
      <c r="C71" s="144">
        <f t="shared" si="0"/>
        <v>1004.0999999999999</v>
      </c>
      <c r="D71" s="144">
        <f t="shared" si="1"/>
        <v>1338.8000000000002</v>
      </c>
      <c r="E71" s="144">
        <f t="shared" si="2"/>
        <v>1673.5</v>
      </c>
      <c r="F71" s="144">
        <f t="shared" si="3"/>
        <v>2008.1999999999998</v>
      </c>
      <c r="G71" s="144">
        <f t="shared" si="4"/>
        <v>2342.8999999999996</v>
      </c>
      <c r="H71" s="144">
        <f t="shared" si="18"/>
        <v>2677.6000000000004</v>
      </c>
      <c r="I71" s="144">
        <f t="shared" si="5"/>
        <v>3012.3</v>
      </c>
      <c r="J71" s="30">
        <v>3347</v>
      </c>
      <c r="K71" s="144">
        <f t="shared" si="6"/>
        <v>3681.7000000000003</v>
      </c>
      <c r="L71" s="144">
        <f t="shared" si="7"/>
        <v>4016.3999999999996</v>
      </c>
      <c r="M71" s="144">
        <f t="shared" si="8"/>
        <v>4351.1000000000004</v>
      </c>
      <c r="N71" s="144">
        <f t="shared" si="9"/>
        <v>4685.7999999999993</v>
      </c>
      <c r="O71" s="144">
        <f t="shared" si="10"/>
        <v>5020.5</v>
      </c>
      <c r="P71" s="144">
        <f t="shared" si="37"/>
        <v>5355.2000000000007</v>
      </c>
      <c r="Q71" s="144">
        <f t="shared" si="38"/>
        <v>5689.9</v>
      </c>
      <c r="R71" s="144">
        <f t="shared" si="39"/>
        <v>6024.6</v>
      </c>
      <c r="S71" s="144">
        <f t="shared" si="40"/>
        <v>6359.2999999999993</v>
      </c>
      <c r="T71" s="144">
        <f t="shared" si="41"/>
        <v>6694</v>
      </c>
      <c r="U71" s="144">
        <f t="shared" si="42"/>
        <v>7028.7000000000007</v>
      </c>
      <c r="V71" s="144">
        <f t="shared" si="43"/>
        <v>7363.4000000000005</v>
      </c>
      <c r="W71" s="144">
        <f t="shared" si="44"/>
        <v>7698.0999999999995</v>
      </c>
      <c r="X71" s="144">
        <f t="shared" si="45"/>
        <v>8032.7999999999993</v>
      </c>
      <c r="Y71" s="145">
        <f t="shared" si="46"/>
        <v>8367.5</v>
      </c>
      <c r="Z71" s="268" t="s">
        <v>290</v>
      </c>
      <c r="AA71" s="269" t="s">
        <v>337</v>
      </c>
    </row>
    <row r="72" spans="1:27" ht="31.5">
      <c r="A72" s="660"/>
      <c r="B72" s="467" t="s">
        <v>163</v>
      </c>
      <c r="C72" s="144">
        <f t="shared" si="0"/>
        <v>1004.0999999999999</v>
      </c>
      <c r="D72" s="144">
        <f t="shared" si="1"/>
        <v>1338.8000000000002</v>
      </c>
      <c r="E72" s="144">
        <f t="shared" si="2"/>
        <v>1673.5</v>
      </c>
      <c r="F72" s="144">
        <f t="shared" si="3"/>
        <v>2008.1999999999998</v>
      </c>
      <c r="G72" s="144">
        <f t="shared" si="4"/>
        <v>2342.8999999999996</v>
      </c>
      <c r="H72" s="144">
        <f t="shared" si="18"/>
        <v>2677.6000000000004</v>
      </c>
      <c r="I72" s="144">
        <f t="shared" si="5"/>
        <v>3012.3</v>
      </c>
      <c r="J72" s="30">
        <v>3347</v>
      </c>
      <c r="K72" s="144">
        <f t="shared" si="6"/>
        <v>3681.7000000000003</v>
      </c>
      <c r="L72" s="144">
        <f t="shared" si="7"/>
        <v>4016.3999999999996</v>
      </c>
      <c r="M72" s="144">
        <f t="shared" si="8"/>
        <v>4351.1000000000004</v>
      </c>
      <c r="N72" s="144">
        <f t="shared" si="9"/>
        <v>4685.7999999999993</v>
      </c>
      <c r="O72" s="144">
        <f t="shared" si="10"/>
        <v>5020.5</v>
      </c>
      <c r="P72" s="144">
        <f t="shared" si="37"/>
        <v>5355.2000000000007</v>
      </c>
      <c r="Q72" s="144">
        <f t="shared" si="38"/>
        <v>5689.9</v>
      </c>
      <c r="R72" s="144">
        <f t="shared" si="39"/>
        <v>6024.6</v>
      </c>
      <c r="S72" s="144">
        <f t="shared" si="40"/>
        <v>6359.2999999999993</v>
      </c>
      <c r="T72" s="144">
        <f t="shared" si="41"/>
        <v>6694</v>
      </c>
      <c r="U72" s="144">
        <f t="shared" si="42"/>
        <v>7028.7000000000007</v>
      </c>
      <c r="V72" s="144">
        <f t="shared" si="43"/>
        <v>7363.4000000000005</v>
      </c>
      <c r="W72" s="144">
        <f t="shared" si="44"/>
        <v>7698.0999999999995</v>
      </c>
      <c r="X72" s="144">
        <f t="shared" si="45"/>
        <v>8032.7999999999993</v>
      </c>
      <c r="Y72" s="145">
        <f t="shared" si="46"/>
        <v>8367.5</v>
      </c>
      <c r="Z72" s="268" t="s">
        <v>290</v>
      </c>
      <c r="AA72" s="269" t="s">
        <v>356</v>
      </c>
    </row>
    <row r="73" spans="1:27" ht="15.75">
      <c r="A73" s="660"/>
      <c r="B73" s="467" t="s">
        <v>143</v>
      </c>
      <c r="C73" s="144">
        <f t="shared" si="0"/>
        <v>1270.2</v>
      </c>
      <c r="D73" s="144">
        <f t="shared" si="1"/>
        <v>1693.6000000000001</v>
      </c>
      <c r="E73" s="144">
        <f t="shared" si="2"/>
        <v>2117</v>
      </c>
      <c r="F73" s="144">
        <f t="shared" si="3"/>
        <v>2540.4</v>
      </c>
      <c r="G73" s="144">
        <f t="shared" si="4"/>
        <v>2963.7999999999997</v>
      </c>
      <c r="H73" s="144">
        <f t="shared" si="18"/>
        <v>3387.2000000000003</v>
      </c>
      <c r="I73" s="144">
        <f t="shared" si="5"/>
        <v>3810.6</v>
      </c>
      <c r="J73" s="30">
        <v>4234</v>
      </c>
      <c r="K73" s="144">
        <f t="shared" si="6"/>
        <v>4657.4000000000005</v>
      </c>
      <c r="L73" s="144">
        <f t="shared" si="7"/>
        <v>5080.8</v>
      </c>
      <c r="M73" s="144">
        <f t="shared" si="8"/>
        <v>5504.2</v>
      </c>
      <c r="N73" s="144">
        <f t="shared" si="9"/>
        <v>5927.5999999999995</v>
      </c>
      <c r="O73" s="144">
        <f t="shared" si="10"/>
        <v>6351</v>
      </c>
      <c r="P73" s="144">
        <f t="shared" si="37"/>
        <v>6774.4000000000005</v>
      </c>
      <c r="Q73" s="144">
        <f t="shared" si="38"/>
        <v>7197.8</v>
      </c>
      <c r="R73" s="144">
        <f t="shared" si="39"/>
        <v>7621.2</v>
      </c>
      <c r="S73" s="144">
        <f t="shared" si="40"/>
        <v>8044.5999999999995</v>
      </c>
      <c r="T73" s="144">
        <f t="shared" si="41"/>
        <v>8468</v>
      </c>
      <c r="U73" s="144">
        <f t="shared" si="42"/>
        <v>8891.4</v>
      </c>
      <c r="V73" s="144">
        <f t="shared" si="43"/>
        <v>9314.8000000000011</v>
      </c>
      <c r="W73" s="144">
        <f t="shared" si="44"/>
        <v>9738.1999999999989</v>
      </c>
      <c r="X73" s="144">
        <f t="shared" si="45"/>
        <v>10161.6</v>
      </c>
      <c r="Y73" s="145">
        <f t="shared" si="46"/>
        <v>10585</v>
      </c>
      <c r="Z73" s="268" t="s">
        <v>368</v>
      </c>
      <c r="AA73" s="269" t="s">
        <v>369</v>
      </c>
    </row>
    <row r="74" spans="1:27" ht="15.75">
      <c r="A74" s="660"/>
      <c r="B74" s="467" t="s">
        <v>164</v>
      </c>
      <c r="C74" s="144">
        <f t="shared" si="0"/>
        <v>1270.2</v>
      </c>
      <c r="D74" s="144">
        <f t="shared" si="1"/>
        <v>1693.6000000000001</v>
      </c>
      <c r="E74" s="144">
        <f t="shared" si="2"/>
        <v>2117</v>
      </c>
      <c r="F74" s="144">
        <f t="shared" si="3"/>
        <v>2540.4</v>
      </c>
      <c r="G74" s="144">
        <f t="shared" si="4"/>
        <v>2963.7999999999997</v>
      </c>
      <c r="H74" s="144">
        <f t="shared" si="18"/>
        <v>3387.2000000000003</v>
      </c>
      <c r="I74" s="144">
        <f t="shared" si="5"/>
        <v>3810.6</v>
      </c>
      <c r="J74" s="30">
        <v>4234</v>
      </c>
      <c r="K74" s="144">
        <f t="shared" si="6"/>
        <v>4657.4000000000005</v>
      </c>
      <c r="L74" s="144">
        <f t="shared" si="7"/>
        <v>5080.8</v>
      </c>
      <c r="M74" s="144">
        <f t="shared" si="8"/>
        <v>5504.2</v>
      </c>
      <c r="N74" s="144">
        <f t="shared" si="9"/>
        <v>5927.5999999999995</v>
      </c>
      <c r="O74" s="144">
        <f t="shared" si="10"/>
        <v>6351</v>
      </c>
      <c r="P74" s="144">
        <f t="shared" si="37"/>
        <v>6774.4000000000005</v>
      </c>
      <c r="Q74" s="144">
        <f t="shared" si="38"/>
        <v>7197.8</v>
      </c>
      <c r="R74" s="144">
        <f t="shared" si="39"/>
        <v>7621.2</v>
      </c>
      <c r="S74" s="144">
        <f t="shared" si="40"/>
        <v>8044.5999999999995</v>
      </c>
      <c r="T74" s="144">
        <f t="shared" si="41"/>
        <v>8468</v>
      </c>
      <c r="U74" s="144">
        <f t="shared" si="42"/>
        <v>8891.4</v>
      </c>
      <c r="V74" s="144">
        <f t="shared" si="43"/>
        <v>9314.8000000000011</v>
      </c>
      <c r="W74" s="144">
        <f t="shared" si="44"/>
        <v>9738.1999999999989</v>
      </c>
      <c r="X74" s="144">
        <f t="shared" si="45"/>
        <v>10161.6</v>
      </c>
      <c r="Y74" s="145">
        <f t="shared" si="46"/>
        <v>10585</v>
      </c>
      <c r="Z74" s="268" t="s">
        <v>331</v>
      </c>
      <c r="AA74" s="269" t="s">
        <v>332</v>
      </c>
    </row>
    <row r="75" spans="1:27" ht="30.75">
      <c r="A75" s="660"/>
      <c r="B75" s="467" t="s">
        <v>370</v>
      </c>
      <c r="C75" s="144">
        <f t="shared" si="0"/>
        <v>1004.0999999999999</v>
      </c>
      <c r="D75" s="144">
        <f t="shared" si="1"/>
        <v>1338.8000000000002</v>
      </c>
      <c r="E75" s="144">
        <f t="shared" si="2"/>
        <v>1673.5</v>
      </c>
      <c r="F75" s="144">
        <f t="shared" si="3"/>
        <v>2008.1999999999998</v>
      </c>
      <c r="G75" s="144">
        <f t="shared" si="4"/>
        <v>2342.8999999999996</v>
      </c>
      <c r="H75" s="144">
        <f t="shared" si="18"/>
        <v>2677.6000000000004</v>
      </c>
      <c r="I75" s="144">
        <f t="shared" si="5"/>
        <v>3012.3</v>
      </c>
      <c r="J75" s="30">
        <v>3347</v>
      </c>
      <c r="K75" s="144">
        <f t="shared" si="6"/>
        <v>3681.7000000000003</v>
      </c>
      <c r="L75" s="144">
        <f t="shared" si="7"/>
        <v>4016.3999999999996</v>
      </c>
      <c r="M75" s="144">
        <f t="shared" si="8"/>
        <v>4351.1000000000004</v>
      </c>
      <c r="N75" s="144">
        <f t="shared" si="9"/>
        <v>4685.7999999999993</v>
      </c>
      <c r="O75" s="144">
        <f t="shared" si="10"/>
        <v>5020.5</v>
      </c>
      <c r="P75" s="144">
        <f>J75*1.6</f>
        <v>5355.2000000000007</v>
      </c>
      <c r="Q75" s="144">
        <f>J75*1.7</f>
        <v>5689.9</v>
      </c>
      <c r="R75" s="144">
        <f>J75*1.8</f>
        <v>6024.6</v>
      </c>
      <c r="S75" s="144">
        <f t="shared" si="40"/>
        <v>6359.2999999999993</v>
      </c>
      <c r="T75" s="144">
        <f t="shared" si="41"/>
        <v>6694</v>
      </c>
      <c r="U75" s="144">
        <f t="shared" si="42"/>
        <v>7028.7000000000007</v>
      </c>
      <c r="V75" s="144">
        <f t="shared" si="43"/>
        <v>7363.4000000000005</v>
      </c>
      <c r="W75" s="144">
        <f t="shared" si="44"/>
        <v>7698.0999999999995</v>
      </c>
      <c r="X75" s="144">
        <f t="shared" si="45"/>
        <v>8032.7999999999993</v>
      </c>
      <c r="Y75" s="145">
        <f t="shared" si="46"/>
        <v>8367.5</v>
      </c>
      <c r="Z75" s="268" t="s">
        <v>290</v>
      </c>
      <c r="AA75" s="269" t="s">
        <v>371</v>
      </c>
    </row>
    <row r="76" spans="1:27" ht="16.5" thickBot="1">
      <c r="A76" s="661"/>
      <c r="B76" s="468" t="s">
        <v>372</v>
      </c>
      <c r="C76" s="130">
        <f t="shared" si="0"/>
        <v>1270.2</v>
      </c>
      <c r="D76" s="130">
        <f t="shared" si="1"/>
        <v>1693.6000000000001</v>
      </c>
      <c r="E76" s="130">
        <f t="shared" si="2"/>
        <v>2117</v>
      </c>
      <c r="F76" s="130">
        <f t="shared" si="3"/>
        <v>2540.4</v>
      </c>
      <c r="G76" s="130">
        <f t="shared" si="4"/>
        <v>2963.7999999999997</v>
      </c>
      <c r="H76" s="130">
        <f t="shared" si="18"/>
        <v>3387.2000000000003</v>
      </c>
      <c r="I76" s="130">
        <f t="shared" si="5"/>
        <v>3810.6</v>
      </c>
      <c r="J76" s="30">
        <v>4234</v>
      </c>
      <c r="K76" s="130">
        <f t="shared" si="6"/>
        <v>4657.4000000000005</v>
      </c>
      <c r="L76" s="130">
        <f t="shared" si="7"/>
        <v>5080.8</v>
      </c>
      <c r="M76" s="130">
        <f t="shared" si="8"/>
        <v>5504.2</v>
      </c>
      <c r="N76" s="130">
        <f t="shared" si="9"/>
        <v>5927.5999999999995</v>
      </c>
      <c r="O76" s="130">
        <f t="shared" si="10"/>
        <v>6351</v>
      </c>
      <c r="P76" s="130">
        <f t="shared" ref="P76:P82" si="47">J76*1.6</f>
        <v>6774.4000000000005</v>
      </c>
      <c r="Q76" s="130">
        <f t="shared" ref="Q76:Q82" si="48">J76*1.7</f>
        <v>7197.8</v>
      </c>
      <c r="R76" s="130">
        <f t="shared" ref="R76:R82" si="49">J76*1.8</f>
        <v>7621.2</v>
      </c>
      <c r="S76" s="130">
        <f t="shared" si="40"/>
        <v>8044.5999999999995</v>
      </c>
      <c r="T76" s="130">
        <f t="shared" si="41"/>
        <v>8468</v>
      </c>
      <c r="U76" s="130">
        <f t="shared" si="42"/>
        <v>8891.4</v>
      </c>
      <c r="V76" s="130">
        <f t="shared" si="43"/>
        <v>9314.8000000000011</v>
      </c>
      <c r="W76" s="130">
        <f t="shared" si="44"/>
        <v>9738.1999999999989</v>
      </c>
      <c r="X76" s="130">
        <f t="shared" si="45"/>
        <v>10161.6</v>
      </c>
      <c r="Y76" s="131">
        <f t="shared" si="46"/>
        <v>10585</v>
      </c>
      <c r="Z76" s="270" t="s">
        <v>336</v>
      </c>
      <c r="AA76" s="271" t="s">
        <v>337</v>
      </c>
    </row>
    <row r="77" spans="1:27" ht="15.75">
      <c r="A77" s="662">
        <v>6</v>
      </c>
      <c r="B77" s="474" t="s">
        <v>316</v>
      </c>
      <c r="C77" s="139">
        <f t="shared" si="0"/>
        <v>1693.2</v>
      </c>
      <c r="D77" s="139">
        <f t="shared" si="1"/>
        <v>2257.6</v>
      </c>
      <c r="E77" s="139">
        <f t="shared" si="2"/>
        <v>2822</v>
      </c>
      <c r="F77" s="139">
        <f t="shared" si="3"/>
        <v>3386.4</v>
      </c>
      <c r="G77" s="139">
        <f t="shared" si="4"/>
        <v>3950.7999999999997</v>
      </c>
      <c r="H77" s="139">
        <f t="shared" si="18"/>
        <v>4515.2</v>
      </c>
      <c r="I77" s="139">
        <f t="shared" si="5"/>
        <v>5079.6000000000004</v>
      </c>
      <c r="J77" s="30">
        <v>5644</v>
      </c>
      <c r="K77" s="139">
        <f t="shared" si="6"/>
        <v>6208.4000000000005</v>
      </c>
      <c r="L77" s="139">
        <f t="shared" si="7"/>
        <v>6772.8</v>
      </c>
      <c r="M77" s="139">
        <f t="shared" si="8"/>
        <v>7337.2</v>
      </c>
      <c r="N77" s="139">
        <f t="shared" si="9"/>
        <v>7901.5999999999995</v>
      </c>
      <c r="O77" s="139">
        <f t="shared" si="10"/>
        <v>8466</v>
      </c>
      <c r="P77" s="139">
        <f t="shared" si="47"/>
        <v>9030.4</v>
      </c>
      <c r="Q77" s="139">
        <f t="shared" si="48"/>
        <v>9594.7999999999993</v>
      </c>
      <c r="R77" s="139">
        <f t="shared" si="49"/>
        <v>10159.200000000001</v>
      </c>
      <c r="S77" s="139">
        <f t="shared" si="40"/>
        <v>10723.6</v>
      </c>
      <c r="T77" s="139">
        <f t="shared" si="41"/>
        <v>11288</v>
      </c>
      <c r="U77" s="139">
        <f t="shared" si="42"/>
        <v>11852.4</v>
      </c>
      <c r="V77" s="139">
        <f t="shared" si="43"/>
        <v>12416.800000000001</v>
      </c>
      <c r="W77" s="139">
        <f t="shared" si="44"/>
        <v>12981.199999999999</v>
      </c>
      <c r="X77" s="139">
        <f t="shared" si="45"/>
        <v>13545.6</v>
      </c>
      <c r="Y77" s="140">
        <f t="shared" si="46"/>
        <v>14110</v>
      </c>
      <c r="Z77" s="266" t="s">
        <v>355</v>
      </c>
      <c r="AA77" s="267" t="s">
        <v>356</v>
      </c>
    </row>
    <row r="78" spans="1:27" ht="15.75">
      <c r="A78" s="663"/>
      <c r="B78" s="467" t="s">
        <v>165</v>
      </c>
      <c r="C78" s="144">
        <f t="shared" si="0"/>
        <v>1693.2</v>
      </c>
      <c r="D78" s="144">
        <f t="shared" si="1"/>
        <v>2257.6</v>
      </c>
      <c r="E78" s="144">
        <f t="shared" si="2"/>
        <v>2822</v>
      </c>
      <c r="F78" s="144">
        <f t="shared" si="3"/>
        <v>3386.4</v>
      </c>
      <c r="G78" s="144">
        <f t="shared" si="4"/>
        <v>3950.7999999999997</v>
      </c>
      <c r="H78" s="144">
        <f t="shared" si="18"/>
        <v>4515.2</v>
      </c>
      <c r="I78" s="144">
        <f t="shared" si="5"/>
        <v>5079.6000000000004</v>
      </c>
      <c r="J78" s="30">
        <v>5644</v>
      </c>
      <c r="K78" s="144">
        <f t="shared" si="6"/>
        <v>6208.4000000000005</v>
      </c>
      <c r="L78" s="144">
        <f t="shared" si="7"/>
        <v>6772.8</v>
      </c>
      <c r="M78" s="144">
        <f t="shared" si="8"/>
        <v>7337.2</v>
      </c>
      <c r="N78" s="144">
        <f t="shared" si="9"/>
        <v>7901.5999999999995</v>
      </c>
      <c r="O78" s="144">
        <f t="shared" si="10"/>
        <v>8466</v>
      </c>
      <c r="P78" s="144">
        <f t="shared" si="47"/>
        <v>9030.4</v>
      </c>
      <c r="Q78" s="144">
        <f t="shared" si="48"/>
        <v>9594.7999999999993</v>
      </c>
      <c r="R78" s="144">
        <f t="shared" si="49"/>
        <v>10159.200000000001</v>
      </c>
      <c r="S78" s="144">
        <f t="shared" si="40"/>
        <v>10723.6</v>
      </c>
      <c r="T78" s="144">
        <f t="shared" si="41"/>
        <v>11288</v>
      </c>
      <c r="U78" s="144">
        <f t="shared" si="42"/>
        <v>11852.4</v>
      </c>
      <c r="V78" s="144">
        <f t="shared" si="43"/>
        <v>12416.800000000001</v>
      </c>
      <c r="W78" s="144">
        <f t="shared" si="44"/>
        <v>12981.199999999999</v>
      </c>
      <c r="X78" s="144">
        <f t="shared" si="45"/>
        <v>13545.6</v>
      </c>
      <c r="Y78" s="145">
        <f t="shared" si="46"/>
        <v>14110</v>
      </c>
      <c r="Z78" s="268" t="s">
        <v>348</v>
      </c>
      <c r="AA78" s="269" t="s">
        <v>349</v>
      </c>
    </row>
    <row r="79" spans="1:27" ht="15.75">
      <c r="A79" s="663"/>
      <c r="B79" s="467" t="s">
        <v>145</v>
      </c>
      <c r="C79" s="144">
        <f t="shared" si="0"/>
        <v>1693.2</v>
      </c>
      <c r="D79" s="144">
        <f t="shared" si="1"/>
        <v>2257.6</v>
      </c>
      <c r="E79" s="144">
        <f t="shared" si="2"/>
        <v>2822</v>
      </c>
      <c r="F79" s="144">
        <f t="shared" si="3"/>
        <v>3386.4</v>
      </c>
      <c r="G79" s="144">
        <f t="shared" si="4"/>
        <v>3950.7999999999997</v>
      </c>
      <c r="H79" s="144">
        <f t="shared" si="18"/>
        <v>4515.2</v>
      </c>
      <c r="I79" s="144">
        <f t="shared" si="5"/>
        <v>5079.6000000000004</v>
      </c>
      <c r="J79" s="30">
        <v>5644</v>
      </c>
      <c r="K79" s="144">
        <f t="shared" si="6"/>
        <v>6208.4000000000005</v>
      </c>
      <c r="L79" s="144">
        <f t="shared" si="7"/>
        <v>6772.8</v>
      </c>
      <c r="M79" s="144">
        <f t="shared" si="8"/>
        <v>7337.2</v>
      </c>
      <c r="N79" s="144">
        <f t="shared" si="9"/>
        <v>7901.5999999999995</v>
      </c>
      <c r="O79" s="144">
        <f t="shared" si="10"/>
        <v>8466</v>
      </c>
      <c r="P79" s="144">
        <f t="shared" si="47"/>
        <v>9030.4</v>
      </c>
      <c r="Q79" s="144">
        <f t="shared" si="48"/>
        <v>9594.7999999999993</v>
      </c>
      <c r="R79" s="144">
        <f t="shared" si="49"/>
        <v>10159.200000000001</v>
      </c>
      <c r="S79" s="144">
        <f t="shared" si="40"/>
        <v>10723.6</v>
      </c>
      <c r="T79" s="144">
        <f t="shared" si="41"/>
        <v>11288</v>
      </c>
      <c r="U79" s="144">
        <f t="shared" si="42"/>
        <v>11852.4</v>
      </c>
      <c r="V79" s="144">
        <f t="shared" si="43"/>
        <v>12416.800000000001</v>
      </c>
      <c r="W79" s="144">
        <f t="shared" si="44"/>
        <v>12981.199999999999</v>
      </c>
      <c r="X79" s="144">
        <f t="shared" si="45"/>
        <v>13545.6</v>
      </c>
      <c r="Y79" s="145">
        <f t="shared" si="46"/>
        <v>14110</v>
      </c>
      <c r="Z79" s="268" t="s">
        <v>348</v>
      </c>
      <c r="AA79" s="269" t="s">
        <v>349</v>
      </c>
    </row>
    <row r="80" spans="1:27" ht="15.75">
      <c r="A80" s="663"/>
      <c r="B80" s="467" t="s">
        <v>317</v>
      </c>
      <c r="C80" s="144">
        <f t="shared" si="0"/>
        <v>1693.2</v>
      </c>
      <c r="D80" s="144">
        <f t="shared" si="1"/>
        <v>2257.6</v>
      </c>
      <c r="E80" s="144">
        <f t="shared" si="2"/>
        <v>2822</v>
      </c>
      <c r="F80" s="144">
        <f t="shared" si="3"/>
        <v>3386.4</v>
      </c>
      <c r="G80" s="144">
        <f t="shared" si="4"/>
        <v>3950.7999999999997</v>
      </c>
      <c r="H80" s="144">
        <f t="shared" si="18"/>
        <v>4515.2</v>
      </c>
      <c r="I80" s="144">
        <f t="shared" si="5"/>
        <v>5079.6000000000004</v>
      </c>
      <c r="J80" s="30">
        <v>5644</v>
      </c>
      <c r="K80" s="144">
        <f t="shared" si="6"/>
        <v>6208.4000000000005</v>
      </c>
      <c r="L80" s="144">
        <f t="shared" si="7"/>
        <v>6772.8</v>
      </c>
      <c r="M80" s="144">
        <f t="shared" si="8"/>
        <v>7337.2</v>
      </c>
      <c r="N80" s="144">
        <f t="shared" si="9"/>
        <v>7901.5999999999995</v>
      </c>
      <c r="O80" s="144">
        <f t="shared" si="10"/>
        <v>8466</v>
      </c>
      <c r="P80" s="144">
        <f t="shared" si="47"/>
        <v>9030.4</v>
      </c>
      <c r="Q80" s="144">
        <f t="shared" si="48"/>
        <v>9594.7999999999993</v>
      </c>
      <c r="R80" s="144">
        <f t="shared" si="49"/>
        <v>10159.200000000001</v>
      </c>
      <c r="S80" s="144">
        <f t="shared" si="40"/>
        <v>10723.6</v>
      </c>
      <c r="T80" s="144">
        <f t="shared" si="41"/>
        <v>11288</v>
      </c>
      <c r="U80" s="144">
        <f t="shared" si="42"/>
        <v>11852.4</v>
      </c>
      <c r="V80" s="144">
        <f t="shared" si="43"/>
        <v>12416.800000000001</v>
      </c>
      <c r="W80" s="144">
        <f t="shared" si="44"/>
        <v>12981.199999999999</v>
      </c>
      <c r="X80" s="144">
        <f t="shared" si="45"/>
        <v>13545.6</v>
      </c>
      <c r="Y80" s="145">
        <f t="shared" si="46"/>
        <v>14110</v>
      </c>
      <c r="Z80" s="268" t="s">
        <v>331</v>
      </c>
      <c r="AA80" s="269" t="s">
        <v>332</v>
      </c>
    </row>
    <row r="81" spans="1:27" ht="15.75">
      <c r="A81" s="663"/>
      <c r="B81" s="475" t="s">
        <v>373</v>
      </c>
      <c r="C81" s="144">
        <f t="shared" si="0"/>
        <v>1693.2</v>
      </c>
      <c r="D81" s="144">
        <f t="shared" si="1"/>
        <v>2257.6</v>
      </c>
      <c r="E81" s="144">
        <f t="shared" si="2"/>
        <v>2822</v>
      </c>
      <c r="F81" s="144">
        <f t="shared" si="3"/>
        <v>3386.4</v>
      </c>
      <c r="G81" s="144">
        <f t="shared" si="4"/>
        <v>3950.7999999999997</v>
      </c>
      <c r="H81" s="144">
        <f t="shared" ref="H81:H90" si="50">J81*0.8</f>
        <v>4515.2</v>
      </c>
      <c r="I81" s="144">
        <f t="shared" si="5"/>
        <v>5079.6000000000004</v>
      </c>
      <c r="J81" s="30">
        <v>5644</v>
      </c>
      <c r="K81" s="144">
        <f t="shared" si="6"/>
        <v>6208.4000000000005</v>
      </c>
      <c r="L81" s="144">
        <f t="shared" si="7"/>
        <v>6772.8</v>
      </c>
      <c r="M81" s="144">
        <f t="shared" si="8"/>
        <v>7337.2</v>
      </c>
      <c r="N81" s="144">
        <f t="shared" si="9"/>
        <v>7901.5999999999995</v>
      </c>
      <c r="O81" s="144">
        <f t="shared" si="10"/>
        <v>8466</v>
      </c>
      <c r="P81" s="144">
        <f t="shared" si="47"/>
        <v>9030.4</v>
      </c>
      <c r="Q81" s="144">
        <f t="shared" si="48"/>
        <v>9594.7999999999993</v>
      </c>
      <c r="R81" s="144">
        <f t="shared" si="49"/>
        <v>10159.200000000001</v>
      </c>
      <c r="S81" s="144">
        <f t="shared" si="40"/>
        <v>10723.6</v>
      </c>
      <c r="T81" s="144">
        <f t="shared" si="41"/>
        <v>11288</v>
      </c>
      <c r="U81" s="144">
        <f t="shared" si="42"/>
        <v>11852.4</v>
      </c>
      <c r="V81" s="144">
        <f t="shared" si="43"/>
        <v>12416.800000000001</v>
      </c>
      <c r="W81" s="144">
        <f t="shared" si="44"/>
        <v>12981.199999999999</v>
      </c>
      <c r="X81" s="144">
        <f t="shared" si="45"/>
        <v>13545.6</v>
      </c>
      <c r="Y81" s="145">
        <f t="shared" si="46"/>
        <v>14110</v>
      </c>
      <c r="Z81" s="268" t="s">
        <v>355</v>
      </c>
      <c r="AA81" s="269" t="s">
        <v>356</v>
      </c>
    </row>
    <row r="82" spans="1:27" ht="15.75">
      <c r="A82" s="663"/>
      <c r="B82" s="467" t="s">
        <v>166</v>
      </c>
      <c r="C82" s="144">
        <f t="shared" si="0"/>
        <v>1693.2</v>
      </c>
      <c r="D82" s="144">
        <f t="shared" si="1"/>
        <v>2257.6</v>
      </c>
      <c r="E82" s="144">
        <f t="shared" si="2"/>
        <v>2822</v>
      </c>
      <c r="F82" s="144">
        <f t="shared" si="3"/>
        <v>3386.4</v>
      </c>
      <c r="G82" s="144">
        <f t="shared" si="4"/>
        <v>3950.7999999999997</v>
      </c>
      <c r="H82" s="144">
        <f t="shared" si="50"/>
        <v>4515.2</v>
      </c>
      <c r="I82" s="144">
        <f t="shared" si="5"/>
        <v>5079.6000000000004</v>
      </c>
      <c r="J82" s="30">
        <v>5644</v>
      </c>
      <c r="K82" s="144">
        <f t="shared" si="6"/>
        <v>6208.4000000000005</v>
      </c>
      <c r="L82" s="144">
        <f t="shared" si="7"/>
        <v>6772.8</v>
      </c>
      <c r="M82" s="144">
        <f t="shared" si="8"/>
        <v>7337.2</v>
      </c>
      <c r="N82" s="144">
        <f t="shared" si="9"/>
        <v>7901.5999999999995</v>
      </c>
      <c r="O82" s="144">
        <f t="shared" si="10"/>
        <v>8466</v>
      </c>
      <c r="P82" s="144">
        <f t="shared" si="47"/>
        <v>9030.4</v>
      </c>
      <c r="Q82" s="144">
        <f t="shared" si="48"/>
        <v>9594.7999999999993</v>
      </c>
      <c r="R82" s="144">
        <f t="shared" si="49"/>
        <v>10159.200000000001</v>
      </c>
      <c r="S82" s="144">
        <f t="shared" si="40"/>
        <v>10723.6</v>
      </c>
      <c r="T82" s="144">
        <f t="shared" si="41"/>
        <v>11288</v>
      </c>
      <c r="U82" s="144">
        <f t="shared" si="42"/>
        <v>11852.4</v>
      </c>
      <c r="V82" s="144">
        <f t="shared" si="43"/>
        <v>12416.800000000001</v>
      </c>
      <c r="W82" s="144">
        <f t="shared" si="44"/>
        <v>12981.199999999999</v>
      </c>
      <c r="X82" s="144">
        <f t="shared" si="45"/>
        <v>13545.6</v>
      </c>
      <c r="Y82" s="145">
        <f t="shared" si="46"/>
        <v>14110</v>
      </c>
      <c r="Z82" s="268" t="s">
        <v>331</v>
      </c>
      <c r="AA82" s="269" t="s">
        <v>332</v>
      </c>
    </row>
    <row r="83" spans="1:27" ht="32.25" thickBot="1">
      <c r="A83" s="664"/>
      <c r="B83" s="468" t="s">
        <v>380</v>
      </c>
      <c r="C83" s="130">
        <f t="shared" si="0"/>
        <v>1341.8999999999999</v>
      </c>
      <c r="D83" s="130">
        <f t="shared" si="1"/>
        <v>1789.2</v>
      </c>
      <c r="E83" s="130">
        <f t="shared" si="2"/>
        <v>2236.5</v>
      </c>
      <c r="F83" s="130">
        <f t="shared" si="3"/>
        <v>2683.7999999999997</v>
      </c>
      <c r="G83" s="130">
        <f t="shared" si="4"/>
        <v>3131.1</v>
      </c>
      <c r="H83" s="130">
        <f t="shared" si="50"/>
        <v>3578.4</v>
      </c>
      <c r="I83" s="130">
        <f t="shared" si="5"/>
        <v>4025.7000000000003</v>
      </c>
      <c r="J83" s="30">
        <v>4473</v>
      </c>
      <c r="K83" s="130">
        <f t="shared" si="6"/>
        <v>4920.3</v>
      </c>
      <c r="L83" s="130">
        <f t="shared" si="7"/>
        <v>5367.5999999999995</v>
      </c>
      <c r="M83" s="130">
        <f t="shared" si="8"/>
        <v>5814.9000000000005</v>
      </c>
      <c r="N83" s="130">
        <f t="shared" si="9"/>
        <v>6262.2</v>
      </c>
      <c r="O83" s="130">
        <f t="shared" si="10"/>
        <v>6709.5</v>
      </c>
      <c r="P83" s="130">
        <f t="shared" si="37"/>
        <v>7156.8</v>
      </c>
      <c r="Q83" s="130">
        <f t="shared" si="38"/>
        <v>7604.0999999999995</v>
      </c>
      <c r="R83" s="130">
        <f t="shared" si="39"/>
        <v>8051.4000000000005</v>
      </c>
      <c r="S83" s="130">
        <f t="shared" si="40"/>
        <v>8498.6999999999989</v>
      </c>
      <c r="T83" s="130">
        <f t="shared" si="41"/>
        <v>8946</v>
      </c>
      <c r="U83" s="130">
        <f t="shared" si="42"/>
        <v>9393.3000000000011</v>
      </c>
      <c r="V83" s="130">
        <f t="shared" si="43"/>
        <v>9840.6</v>
      </c>
      <c r="W83" s="130">
        <f t="shared" si="44"/>
        <v>10287.9</v>
      </c>
      <c r="X83" s="130">
        <f t="shared" si="45"/>
        <v>10735.199999999999</v>
      </c>
      <c r="Y83" s="131">
        <f t="shared" si="46"/>
        <v>11182.5</v>
      </c>
      <c r="Z83" s="270" t="s">
        <v>65</v>
      </c>
      <c r="AA83" s="271" t="s">
        <v>332</v>
      </c>
    </row>
    <row r="84" spans="1:27" ht="31.5">
      <c r="A84" s="665">
        <v>7</v>
      </c>
      <c r="B84" s="474" t="s">
        <v>167</v>
      </c>
      <c r="C84" s="139">
        <f t="shared" si="0"/>
        <v>1753.2</v>
      </c>
      <c r="D84" s="139">
        <f t="shared" si="1"/>
        <v>2337.6</v>
      </c>
      <c r="E84" s="139">
        <f t="shared" si="2"/>
        <v>2922</v>
      </c>
      <c r="F84" s="139">
        <f t="shared" si="3"/>
        <v>3506.4</v>
      </c>
      <c r="G84" s="139">
        <f t="shared" si="4"/>
        <v>4090.7999999999997</v>
      </c>
      <c r="H84" s="139">
        <f t="shared" si="50"/>
        <v>4675.2</v>
      </c>
      <c r="I84" s="139">
        <f t="shared" si="5"/>
        <v>5259.6</v>
      </c>
      <c r="J84" s="30">
        <v>5844</v>
      </c>
      <c r="K84" s="139">
        <f t="shared" si="6"/>
        <v>6428.4000000000005</v>
      </c>
      <c r="L84" s="139">
        <f t="shared" si="7"/>
        <v>7012.8</v>
      </c>
      <c r="M84" s="139">
        <f t="shared" si="8"/>
        <v>7597.2</v>
      </c>
      <c r="N84" s="139">
        <f t="shared" si="9"/>
        <v>8181.5999999999995</v>
      </c>
      <c r="O84" s="139">
        <f t="shared" si="10"/>
        <v>8766</v>
      </c>
      <c r="P84" s="139">
        <f t="shared" si="37"/>
        <v>9350.4</v>
      </c>
      <c r="Q84" s="139">
        <f t="shared" si="38"/>
        <v>9934.7999999999993</v>
      </c>
      <c r="R84" s="139">
        <f t="shared" si="39"/>
        <v>10519.2</v>
      </c>
      <c r="S84" s="139">
        <f t="shared" si="40"/>
        <v>11103.6</v>
      </c>
      <c r="T84" s="139">
        <f t="shared" si="41"/>
        <v>11688</v>
      </c>
      <c r="U84" s="139">
        <f t="shared" si="42"/>
        <v>12272.4</v>
      </c>
      <c r="V84" s="139">
        <f t="shared" si="43"/>
        <v>12856.800000000001</v>
      </c>
      <c r="W84" s="139">
        <f>J84*2.3</f>
        <v>13441.199999999999</v>
      </c>
      <c r="X84" s="139">
        <f t="shared" si="45"/>
        <v>14025.6</v>
      </c>
      <c r="Y84" s="140">
        <f t="shared" si="46"/>
        <v>14610</v>
      </c>
      <c r="Z84" s="266" t="s">
        <v>290</v>
      </c>
      <c r="AA84" s="267" t="s">
        <v>335</v>
      </c>
    </row>
    <row r="85" spans="1:27" ht="31.5">
      <c r="A85" s="666"/>
      <c r="B85" s="475" t="s">
        <v>168</v>
      </c>
      <c r="C85" s="144">
        <f t="shared" si="0"/>
        <v>1748.7</v>
      </c>
      <c r="D85" s="144">
        <f t="shared" si="1"/>
        <v>2331.6</v>
      </c>
      <c r="E85" s="144">
        <f t="shared" si="2"/>
        <v>2914.5</v>
      </c>
      <c r="F85" s="144">
        <f t="shared" si="3"/>
        <v>3497.4</v>
      </c>
      <c r="G85" s="144">
        <f t="shared" si="4"/>
        <v>4080.2999999999997</v>
      </c>
      <c r="H85" s="144">
        <f t="shared" si="50"/>
        <v>4663.2</v>
      </c>
      <c r="I85" s="144">
        <f t="shared" si="5"/>
        <v>5246.1</v>
      </c>
      <c r="J85" s="30">
        <v>5829</v>
      </c>
      <c r="K85" s="144">
        <f t="shared" si="6"/>
        <v>6411.9000000000005</v>
      </c>
      <c r="L85" s="144">
        <f t="shared" si="7"/>
        <v>6994.8</v>
      </c>
      <c r="M85" s="144">
        <f t="shared" si="8"/>
        <v>7577.7</v>
      </c>
      <c r="N85" s="144">
        <f t="shared" si="9"/>
        <v>8160.5999999999995</v>
      </c>
      <c r="O85" s="144">
        <f t="shared" si="10"/>
        <v>8743.5</v>
      </c>
      <c r="P85" s="144">
        <f t="shared" si="37"/>
        <v>9326.4</v>
      </c>
      <c r="Q85" s="144">
        <f t="shared" si="38"/>
        <v>9909.2999999999993</v>
      </c>
      <c r="R85" s="144">
        <f t="shared" si="39"/>
        <v>10492.2</v>
      </c>
      <c r="S85" s="144">
        <f t="shared" si="40"/>
        <v>11075.1</v>
      </c>
      <c r="T85" s="144">
        <f t="shared" si="41"/>
        <v>11658</v>
      </c>
      <c r="U85" s="144">
        <f t="shared" si="42"/>
        <v>12240.9</v>
      </c>
      <c r="V85" s="144">
        <f t="shared" si="43"/>
        <v>12823.800000000001</v>
      </c>
      <c r="W85" s="144">
        <f t="shared" si="44"/>
        <v>13406.699999999999</v>
      </c>
      <c r="X85" s="144">
        <f t="shared" si="45"/>
        <v>13989.6</v>
      </c>
      <c r="Y85" s="145">
        <f t="shared" si="46"/>
        <v>14572.5</v>
      </c>
      <c r="Z85" s="268" t="s">
        <v>290</v>
      </c>
      <c r="AA85" s="269" t="s">
        <v>374</v>
      </c>
    </row>
    <row r="86" spans="1:27" ht="15.75">
      <c r="A86" s="666"/>
      <c r="B86" s="475" t="s">
        <v>149</v>
      </c>
      <c r="C86" s="144">
        <f t="shared" si="0"/>
        <v>2206.7999999999997</v>
      </c>
      <c r="D86" s="144">
        <f t="shared" si="1"/>
        <v>2942.4</v>
      </c>
      <c r="E86" s="144">
        <f t="shared" si="2"/>
        <v>3678</v>
      </c>
      <c r="F86" s="144">
        <f t="shared" si="3"/>
        <v>4413.5999999999995</v>
      </c>
      <c r="G86" s="144">
        <f t="shared" si="4"/>
        <v>5149.2</v>
      </c>
      <c r="H86" s="144">
        <f t="shared" si="50"/>
        <v>5884.8</v>
      </c>
      <c r="I86" s="144">
        <f t="shared" si="5"/>
        <v>6620.4000000000005</v>
      </c>
      <c r="J86" s="30">
        <v>7356</v>
      </c>
      <c r="K86" s="144">
        <f t="shared" si="6"/>
        <v>8091.6</v>
      </c>
      <c r="L86" s="144">
        <f t="shared" si="7"/>
        <v>8827.1999999999989</v>
      </c>
      <c r="M86" s="144">
        <f t="shared" si="8"/>
        <v>9562.8000000000011</v>
      </c>
      <c r="N86" s="144">
        <f t="shared" si="9"/>
        <v>10298.4</v>
      </c>
      <c r="O86" s="144">
        <f t="shared" si="10"/>
        <v>11034</v>
      </c>
      <c r="P86" s="144">
        <f t="shared" si="37"/>
        <v>11769.6</v>
      </c>
      <c r="Q86" s="144">
        <f t="shared" si="38"/>
        <v>12505.199999999999</v>
      </c>
      <c r="R86" s="144">
        <f t="shared" si="39"/>
        <v>13240.800000000001</v>
      </c>
      <c r="S86" s="144">
        <f t="shared" si="40"/>
        <v>13976.4</v>
      </c>
      <c r="T86" s="144">
        <f t="shared" si="41"/>
        <v>14712</v>
      </c>
      <c r="U86" s="144">
        <f t="shared" si="42"/>
        <v>15447.6</v>
      </c>
      <c r="V86" s="144">
        <f t="shared" si="43"/>
        <v>16183.2</v>
      </c>
      <c r="W86" s="144">
        <f t="shared" si="44"/>
        <v>16918.8</v>
      </c>
      <c r="X86" s="144">
        <f t="shared" si="45"/>
        <v>17654.399999999998</v>
      </c>
      <c r="Y86" s="145">
        <f t="shared" si="46"/>
        <v>18390</v>
      </c>
      <c r="Z86" s="268" t="s">
        <v>334</v>
      </c>
      <c r="AA86" s="269" t="s">
        <v>335</v>
      </c>
    </row>
    <row r="87" spans="1:27" ht="31.5">
      <c r="A87" s="666"/>
      <c r="B87" s="475" t="s">
        <v>375</v>
      </c>
      <c r="C87" s="144">
        <f t="shared" si="0"/>
        <v>1753.2</v>
      </c>
      <c r="D87" s="144">
        <f t="shared" si="1"/>
        <v>2337.6</v>
      </c>
      <c r="E87" s="144">
        <f t="shared" si="2"/>
        <v>2922</v>
      </c>
      <c r="F87" s="144">
        <f t="shared" si="3"/>
        <v>3506.4</v>
      </c>
      <c r="G87" s="144">
        <f t="shared" si="4"/>
        <v>4090.7999999999997</v>
      </c>
      <c r="H87" s="144">
        <f t="shared" si="50"/>
        <v>4675.2</v>
      </c>
      <c r="I87" s="144">
        <f t="shared" si="5"/>
        <v>5259.6</v>
      </c>
      <c r="J87" s="30">
        <v>5844</v>
      </c>
      <c r="K87" s="144">
        <f t="shared" si="6"/>
        <v>6428.4000000000005</v>
      </c>
      <c r="L87" s="144">
        <f t="shared" si="7"/>
        <v>7012.8</v>
      </c>
      <c r="M87" s="144">
        <f t="shared" si="8"/>
        <v>7597.2</v>
      </c>
      <c r="N87" s="144">
        <f t="shared" si="9"/>
        <v>8181.5999999999995</v>
      </c>
      <c r="O87" s="144">
        <f t="shared" si="10"/>
        <v>8766</v>
      </c>
      <c r="P87" s="144">
        <f t="shared" si="37"/>
        <v>9350.4</v>
      </c>
      <c r="Q87" s="144">
        <f t="shared" si="38"/>
        <v>9934.7999999999993</v>
      </c>
      <c r="R87" s="144">
        <f t="shared" si="39"/>
        <v>10519.2</v>
      </c>
      <c r="S87" s="144">
        <f t="shared" si="40"/>
        <v>11103.6</v>
      </c>
      <c r="T87" s="144">
        <f t="shared" si="41"/>
        <v>11688</v>
      </c>
      <c r="U87" s="144">
        <f t="shared" si="42"/>
        <v>12272.4</v>
      </c>
      <c r="V87" s="144">
        <f t="shared" si="43"/>
        <v>12856.800000000001</v>
      </c>
      <c r="W87" s="144">
        <f>J87*2.3</f>
        <v>13441.199999999999</v>
      </c>
      <c r="X87" s="144">
        <f t="shared" si="45"/>
        <v>14025.6</v>
      </c>
      <c r="Y87" s="145">
        <f t="shared" si="46"/>
        <v>14610</v>
      </c>
      <c r="Z87" s="268" t="s">
        <v>65</v>
      </c>
      <c r="AA87" s="269" t="s">
        <v>356</v>
      </c>
    </row>
    <row r="88" spans="1:27" ht="32.25" thickBot="1">
      <c r="A88" s="667"/>
      <c r="B88" s="476" t="s">
        <v>376</v>
      </c>
      <c r="C88" s="130">
        <f t="shared" si="0"/>
        <v>1753.2</v>
      </c>
      <c r="D88" s="130">
        <f t="shared" si="1"/>
        <v>2337.6</v>
      </c>
      <c r="E88" s="130">
        <f t="shared" si="2"/>
        <v>2922</v>
      </c>
      <c r="F88" s="130">
        <f t="shared" si="3"/>
        <v>3506.4</v>
      </c>
      <c r="G88" s="130">
        <f t="shared" si="4"/>
        <v>4090.7999999999997</v>
      </c>
      <c r="H88" s="130">
        <f t="shared" si="50"/>
        <v>4675.2</v>
      </c>
      <c r="I88" s="130">
        <f t="shared" si="5"/>
        <v>5259.6</v>
      </c>
      <c r="J88" s="30">
        <v>5844</v>
      </c>
      <c r="K88" s="130">
        <f t="shared" si="6"/>
        <v>6428.4000000000005</v>
      </c>
      <c r="L88" s="130">
        <f t="shared" si="7"/>
        <v>7012.8</v>
      </c>
      <c r="M88" s="130">
        <f t="shared" si="8"/>
        <v>7597.2</v>
      </c>
      <c r="N88" s="130">
        <f t="shared" si="9"/>
        <v>8181.5999999999995</v>
      </c>
      <c r="O88" s="130">
        <f t="shared" si="10"/>
        <v>8766</v>
      </c>
      <c r="P88" s="130">
        <f t="shared" si="37"/>
        <v>9350.4</v>
      </c>
      <c r="Q88" s="130">
        <f t="shared" si="38"/>
        <v>9934.7999999999993</v>
      </c>
      <c r="R88" s="130">
        <f t="shared" si="39"/>
        <v>10519.2</v>
      </c>
      <c r="S88" s="130">
        <f t="shared" si="40"/>
        <v>11103.6</v>
      </c>
      <c r="T88" s="130">
        <f t="shared" si="41"/>
        <v>11688</v>
      </c>
      <c r="U88" s="130">
        <f t="shared" si="42"/>
        <v>12272.4</v>
      </c>
      <c r="V88" s="130">
        <f t="shared" si="43"/>
        <v>12856.800000000001</v>
      </c>
      <c r="W88" s="130">
        <f t="shared" si="44"/>
        <v>13441.199999999999</v>
      </c>
      <c r="X88" s="130">
        <f>J88*2.4</f>
        <v>14025.6</v>
      </c>
      <c r="Y88" s="131">
        <f t="shared" si="46"/>
        <v>14610</v>
      </c>
      <c r="Z88" s="270" t="s">
        <v>290</v>
      </c>
      <c r="AA88" s="271" t="s">
        <v>356</v>
      </c>
    </row>
    <row r="89" spans="1:27" ht="31.5">
      <c r="A89" s="662">
        <v>8</v>
      </c>
      <c r="B89" s="474" t="s">
        <v>170</v>
      </c>
      <c r="C89" s="139">
        <f t="shared" si="0"/>
        <v>2127.6</v>
      </c>
      <c r="D89" s="139">
        <f t="shared" si="1"/>
        <v>2836.8</v>
      </c>
      <c r="E89" s="139">
        <f t="shared" si="2"/>
        <v>3546</v>
      </c>
      <c r="F89" s="139">
        <f t="shared" si="3"/>
        <v>4255.2</v>
      </c>
      <c r="G89" s="139">
        <f t="shared" si="4"/>
        <v>4964.3999999999996</v>
      </c>
      <c r="H89" s="139">
        <f t="shared" si="50"/>
        <v>5673.6</v>
      </c>
      <c r="I89" s="139">
        <f t="shared" si="5"/>
        <v>6382.8</v>
      </c>
      <c r="J89" s="30">
        <v>7092</v>
      </c>
      <c r="K89" s="139">
        <f t="shared" si="6"/>
        <v>7801.2000000000007</v>
      </c>
      <c r="L89" s="139">
        <f t="shared" si="7"/>
        <v>8510.4</v>
      </c>
      <c r="M89" s="139">
        <f t="shared" si="8"/>
        <v>9219.6</v>
      </c>
      <c r="N89" s="139">
        <f t="shared" si="9"/>
        <v>9928.7999999999993</v>
      </c>
      <c r="O89" s="139">
        <f t="shared" si="10"/>
        <v>10638</v>
      </c>
      <c r="P89" s="139">
        <f t="shared" si="37"/>
        <v>11347.2</v>
      </c>
      <c r="Q89" s="139">
        <f t="shared" si="38"/>
        <v>12056.4</v>
      </c>
      <c r="R89" s="139">
        <f t="shared" si="39"/>
        <v>12765.6</v>
      </c>
      <c r="S89" s="139">
        <f t="shared" si="40"/>
        <v>13474.8</v>
      </c>
      <c r="T89" s="139">
        <f t="shared" si="41"/>
        <v>14184</v>
      </c>
      <c r="U89" s="139">
        <f t="shared" si="42"/>
        <v>14893.2</v>
      </c>
      <c r="V89" s="139">
        <f t="shared" si="43"/>
        <v>15602.400000000001</v>
      </c>
      <c r="W89" s="139">
        <f t="shared" si="44"/>
        <v>16311.599999999999</v>
      </c>
      <c r="X89" s="139">
        <f>J89*2.4</f>
        <v>17020.8</v>
      </c>
      <c r="Y89" s="140">
        <f t="shared" si="46"/>
        <v>17730</v>
      </c>
      <c r="Z89" s="266" t="s">
        <v>290</v>
      </c>
      <c r="AA89" s="267" t="s">
        <v>335</v>
      </c>
    </row>
    <row r="90" spans="1:27" ht="32.25" thickBot="1">
      <c r="A90" s="664"/>
      <c r="B90" s="476" t="s">
        <v>321</v>
      </c>
      <c r="C90" s="130">
        <f t="shared" si="0"/>
        <v>2127.6</v>
      </c>
      <c r="D90" s="130">
        <f t="shared" si="1"/>
        <v>2836.8</v>
      </c>
      <c r="E90" s="130">
        <f t="shared" si="2"/>
        <v>3546</v>
      </c>
      <c r="F90" s="130">
        <f t="shared" si="3"/>
        <v>4255.2</v>
      </c>
      <c r="G90" s="130">
        <f t="shared" si="4"/>
        <v>4964.3999999999996</v>
      </c>
      <c r="H90" s="130">
        <f t="shared" si="50"/>
        <v>5673.6</v>
      </c>
      <c r="I90" s="130">
        <f t="shared" si="5"/>
        <v>6382.8</v>
      </c>
      <c r="J90" s="30">
        <v>7092</v>
      </c>
      <c r="K90" s="130">
        <f t="shared" si="6"/>
        <v>7801.2000000000007</v>
      </c>
      <c r="L90" s="130">
        <f t="shared" si="7"/>
        <v>8510.4</v>
      </c>
      <c r="M90" s="130">
        <f t="shared" si="8"/>
        <v>9219.6</v>
      </c>
      <c r="N90" s="130">
        <f t="shared" si="9"/>
        <v>9928.7999999999993</v>
      </c>
      <c r="O90" s="130">
        <f t="shared" si="10"/>
        <v>10638</v>
      </c>
      <c r="P90" s="130">
        <f t="shared" si="37"/>
        <v>11347.2</v>
      </c>
      <c r="Q90" s="130">
        <f t="shared" si="38"/>
        <v>12056.4</v>
      </c>
      <c r="R90" s="130">
        <f t="shared" si="39"/>
        <v>12765.6</v>
      </c>
      <c r="S90" s="130">
        <f t="shared" si="40"/>
        <v>13474.8</v>
      </c>
      <c r="T90" s="130">
        <f t="shared" si="41"/>
        <v>14184</v>
      </c>
      <c r="U90" s="130">
        <f t="shared" si="42"/>
        <v>14893.2</v>
      </c>
      <c r="V90" s="130">
        <f t="shared" si="43"/>
        <v>15602.400000000001</v>
      </c>
      <c r="W90" s="130">
        <f t="shared" si="44"/>
        <v>16311.599999999999</v>
      </c>
      <c r="X90" s="130">
        <f t="shared" si="45"/>
        <v>17020.8</v>
      </c>
      <c r="Y90" s="131">
        <f>J90*2.5</f>
        <v>17730</v>
      </c>
      <c r="Z90" s="270" t="s">
        <v>65</v>
      </c>
      <c r="AA90" s="271" t="s">
        <v>356</v>
      </c>
    </row>
    <row r="91" spans="1:27" s="281" customFormat="1" ht="15.75">
      <c r="A91" s="289"/>
      <c r="B91" s="356"/>
      <c r="C91" s="289"/>
      <c r="D91" s="289"/>
      <c r="E91" s="289"/>
      <c r="F91" s="289"/>
      <c r="G91" s="289"/>
      <c r="H91" s="289"/>
      <c r="I91" s="289"/>
      <c r="J91" s="289"/>
      <c r="K91" s="289"/>
      <c r="L91" s="289"/>
      <c r="M91" s="289"/>
      <c r="N91" s="289"/>
      <c r="O91" s="289"/>
      <c r="P91" s="289"/>
      <c r="Q91" s="289"/>
      <c r="R91" s="289"/>
      <c r="S91" s="289"/>
      <c r="T91" s="289"/>
      <c r="U91" s="289"/>
      <c r="V91" s="289"/>
      <c r="W91" s="289"/>
      <c r="X91" s="289"/>
      <c r="Y91" s="289"/>
      <c r="Z91" s="357"/>
      <c r="AA91" s="357"/>
    </row>
    <row r="92" spans="1:27" ht="21">
      <c r="A92" s="11"/>
      <c r="B92" s="279" t="s">
        <v>322</v>
      </c>
      <c r="C92" s="69"/>
      <c r="D92" s="70"/>
      <c r="E92" s="70"/>
      <c r="F92" s="70"/>
      <c r="G92" s="70"/>
      <c r="H92" s="70"/>
      <c r="I92" s="113"/>
      <c r="J92" s="113"/>
      <c r="K92" s="10"/>
      <c r="L92" s="113"/>
      <c r="M92" s="113"/>
      <c r="N92" s="113"/>
      <c r="O92" s="113"/>
      <c r="P92" s="113"/>
      <c r="Q92" s="113"/>
      <c r="R92" s="113"/>
      <c r="S92" s="113"/>
      <c r="T92" s="112"/>
      <c r="U92" s="112"/>
      <c r="V92" s="112"/>
      <c r="W92" s="112"/>
      <c r="X92" s="112"/>
      <c r="Y92" s="112"/>
      <c r="Z92" s="112"/>
      <c r="AA92" s="112"/>
    </row>
    <row r="93" spans="1:27" ht="18.75">
      <c r="A93" s="112"/>
      <c r="B93" s="191" t="s">
        <v>323</v>
      </c>
      <c r="C93" s="191"/>
      <c r="D93" s="192"/>
      <c r="E93" s="192"/>
      <c r="F93" s="192"/>
      <c r="G93" s="113"/>
      <c r="H93" s="113"/>
      <c r="I93" s="113"/>
      <c r="J93" s="192" t="s">
        <v>324</v>
      </c>
      <c r="K93" s="193"/>
      <c r="L93" s="193"/>
      <c r="M93" s="193"/>
      <c r="N93" s="193"/>
      <c r="O93" s="193"/>
      <c r="P93" s="193"/>
      <c r="Q93" s="113"/>
      <c r="R93" s="113"/>
      <c r="S93" s="113"/>
      <c r="T93" s="112"/>
      <c r="U93" s="112"/>
      <c r="V93" s="112"/>
      <c r="W93" s="112"/>
      <c r="X93" s="112"/>
      <c r="Y93" s="112"/>
      <c r="Z93" s="112"/>
      <c r="AA93" s="112"/>
    </row>
    <row r="94" spans="1:27">
      <c r="A94" s="112"/>
      <c r="B94" s="280" t="s">
        <v>325</v>
      </c>
      <c r="C94" s="69"/>
      <c r="D94" s="70"/>
      <c r="E94" s="70"/>
      <c r="F94" s="70"/>
      <c r="G94" s="70"/>
      <c r="H94" s="70"/>
      <c r="I94" s="113"/>
      <c r="J94" s="113"/>
      <c r="K94" s="113"/>
      <c r="L94" s="113"/>
      <c r="M94" s="113"/>
      <c r="N94" s="113"/>
      <c r="O94" s="113"/>
      <c r="P94" s="113"/>
      <c r="Q94" s="113"/>
      <c r="R94" s="113"/>
      <c r="S94" s="113"/>
      <c r="T94" s="112"/>
      <c r="U94" s="112"/>
      <c r="V94" s="112"/>
      <c r="W94" s="112"/>
      <c r="X94" s="112"/>
      <c r="Y94" s="112"/>
      <c r="Z94" s="112"/>
      <c r="AA94" s="112"/>
    </row>
    <row r="95" spans="1:27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</row>
    <row r="96" spans="1:27" ht="78.75" customHeight="1">
      <c r="A96" s="11"/>
      <c r="B96" s="114" t="s">
        <v>85</v>
      </c>
      <c r="C96" s="123" t="s">
        <v>86</v>
      </c>
      <c r="D96" s="124"/>
      <c r="E96" s="125"/>
      <c r="F96" s="114" t="s">
        <v>87</v>
      </c>
      <c r="G96" s="114"/>
      <c r="H96" s="114"/>
      <c r="I96" s="114"/>
      <c r="J96" s="122" t="s">
        <v>88</v>
      </c>
      <c r="K96" s="122"/>
      <c r="L96" s="122"/>
      <c r="M96" s="122"/>
      <c r="N96" s="115" t="s">
        <v>108</v>
      </c>
      <c r="O96" s="116"/>
      <c r="P96" s="116"/>
      <c r="Q96" s="117"/>
      <c r="R96" s="112"/>
      <c r="S96" s="112"/>
      <c r="T96" s="112"/>
      <c r="U96" s="112"/>
      <c r="V96" s="112"/>
      <c r="W96" s="112"/>
      <c r="X96" s="112"/>
      <c r="Y96" s="112"/>
      <c r="Z96" s="112"/>
      <c r="AA96" s="112"/>
    </row>
    <row r="97" spans="1:27" ht="15.75">
      <c r="A97" s="11"/>
      <c r="B97" s="114" t="s">
        <v>92</v>
      </c>
      <c r="C97" s="123" t="s">
        <v>93</v>
      </c>
      <c r="D97" s="124"/>
      <c r="E97" s="125"/>
      <c r="F97" s="114" t="s">
        <v>94</v>
      </c>
      <c r="G97" s="114"/>
      <c r="H97" s="114"/>
      <c r="I97" s="114"/>
      <c r="J97" s="114" t="s">
        <v>95</v>
      </c>
      <c r="K97" s="114"/>
      <c r="L97" s="114"/>
      <c r="M97" s="114"/>
      <c r="N97" s="118">
        <v>270</v>
      </c>
      <c r="O97" s="119"/>
      <c r="P97" s="119"/>
      <c r="Q97" s="120"/>
      <c r="R97" s="112"/>
      <c r="S97" s="112"/>
      <c r="T97" s="112"/>
      <c r="U97" s="112"/>
      <c r="V97" s="112"/>
      <c r="W97" s="112"/>
      <c r="X97" s="112"/>
      <c r="Y97" s="112"/>
      <c r="Z97" s="112"/>
      <c r="AA97" s="112"/>
    </row>
    <row r="98" spans="1:27" ht="21">
      <c r="A98" s="52" t="s">
        <v>15</v>
      </c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</row>
  </sheetData>
  <mergeCells count="47">
    <mergeCell ref="C54:C55"/>
    <mergeCell ref="D54:D55"/>
    <mergeCell ref="A33:A43"/>
    <mergeCell ref="A1:V1"/>
    <mergeCell ref="Q2:R2"/>
    <mergeCell ref="B3:R3"/>
    <mergeCell ref="A4:A5"/>
    <mergeCell ref="B4:B5"/>
    <mergeCell ref="Z4:AA4"/>
    <mergeCell ref="A16:A32"/>
    <mergeCell ref="B29:B30"/>
    <mergeCell ref="Z29:Z30"/>
    <mergeCell ref="AA29:AA30"/>
    <mergeCell ref="C4:X4"/>
    <mergeCell ref="A7:A15"/>
    <mergeCell ref="Z54:Z55"/>
    <mergeCell ref="AA54:AA55"/>
    <mergeCell ref="A58:AA58"/>
    <mergeCell ref="B59:B60"/>
    <mergeCell ref="C59:Y59"/>
    <mergeCell ref="Z59:AA59"/>
    <mergeCell ref="T54:T55"/>
    <mergeCell ref="U54:U55"/>
    <mergeCell ref="V54:V55"/>
    <mergeCell ref="W54:W55"/>
    <mergeCell ref="X54:X55"/>
    <mergeCell ref="O54:O55"/>
    <mergeCell ref="P54:P55"/>
    <mergeCell ref="Q54:Q55"/>
    <mergeCell ref="R54:R55"/>
    <mergeCell ref="S54:S55"/>
    <mergeCell ref="A61:A76"/>
    <mergeCell ref="A77:A83"/>
    <mergeCell ref="A84:A88"/>
    <mergeCell ref="A89:A90"/>
    <mergeCell ref="Y54:Y55"/>
    <mergeCell ref="K54:K55"/>
    <mergeCell ref="L54:L55"/>
    <mergeCell ref="M54:M55"/>
    <mergeCell ref="N54:N55"/>
    <mergeCell ref="E54:E55"/>
    <mergeCell ref="F54:F55"/>
    <mergeCell ref="G54:G55"/>
    <mergeCell ref="H54:H55"/>
    <mergeCell ref="I54:I55"/>
    <mergeCell ref="A45:A57"/>
    <mergeCell ref="B54:B55"/>
  </mergeCells>
  <pageMargins left="0.25" right="0.25" top="0.75" bottom="0.75" header="0.3" footer="0.3"/>
  <pageSetup paperSize="9" scale="57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18</vt:i4>
      </vt:variant>
    </vt:vector>
  </HeadingPairs>
  <TitlesOfParts>
    <vt:vector size="18" baseType="lpstr">
      <vt:lpstr>Оглавление</vt:lpstr>
      <vt:lpstr>Гор. Magnum</vt:lpstr>
      <vt:lpstr>Гор. KS-25</vt:lpstr>
      <vt:lpstr>Вертикальные</vt:lpstr>
      <vt:lpstr>Рул. мини</vt:lpstr>
      <vt:lpstr>Uni-1</vt:lpstr>
      <vt:lpstr>Uni-2</vt:lpstr>
      <vt:lpstr>D-25</vt:lpstr>
      <vt:lpstr>NEW D-30</vt:lpstr>
      <vt:lpstr>D-38</vt:lpstr>
      <vt:lpstr>D-38 BOX</vt:lpstr>
      <vt:lpstr>ZEBRA slim</vt:lpstr>
      <vt:lpstr>ZEBRA UNI-2 </vt:lpstr>
      <vt:lpstr>ZEBRA BOX</vt:lpstr>
      <vt:lpstr>INTEGRA PLISSE</vt:lpstr>
      <vt:lpstr>Римская штора</vt:lpstr>
      <vt:lpstr>Карниз для римской шторы</vt:lpstr>
      <vt:lpstr>Доп. комплектация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1</cp:lastModifiedBy>
  <cp:lastPrinted>2022-05-06T05:59:11Z</cp:lastPrinted>
  <dcterms:created xsi:type="dcterms:W3CDTF">2016-11-16T14:08:44Z</dcterms:created>
  <dcterms:modified xsi:type="dcterms:W3CDTF">2022-06-23T14:07:48Z</dcterms:modified>
</cp:coreProperties>
</file>